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a.antisic\Desktop\NOVA RADNA POVRŠINA\UV - izvješća planovi\web\"/>
    </mc:Choice>
  </mc:AlternateContent>
  <xr:revisionPtr revIDLastSave="0" documentId="8_{69DEB0D5-D6D3-4EA5-81FC-F0AB073363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2" sheetId="2" r:id="rId1"/>
    <sheet name="List3" sheetId="3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0" i="2" l="1"/>
  <c r="E359" i="2"/>
  <c r="E358" i="2"/>
  <c r="E357" i="2"/>
  <c r="E352" i="2"/>
  <c r="E353" i="2"/>
  <c r="E354" i="2"/>
  <c r="E355" i="2"/>
  <c r="E356" i="2"/>
  <c r="E137" i="2" l="1"/>
  <c r="E36" i="2"/>
  <c r="E171" i="2" l="1"/>
  <c r="E192" i="2"/>
  <c r="E158" i="2" l="1"/>
  <c r="E351" i="2" l="1"/>
  <c r="E114" i="2" l="1"/>
  <c r="E284" i="2" l="1"/>
  <c r="E335" i="2"/>
  <c r="E315" i="2" l="1"/>
  <c r="E76" i="2" l="1"/>
  <c r="D24" i="2" l="1"/>
  <c r="E182" i="2" l="1"/>
  <c r="E350" i="2" l="1"/>
  <c r="E163" i="2"/>
  <c r="E361" i="2" l="1"/>
  <c r="E203" i="2"/>
  <c r="E178" i="2" l="1"/>
  <c r="E248" i="2" l="1"/>
  <c r="E240" i="2"/>
  <c r="E278" i="2" l="1"/>
  <c r="E267" i="2"/>
  <c r="E260" i="2"/>
  <c r="E233" i="2"/>
  <c r="E226" i="2"/>
  <c r="E215" i="2"/>
  <c r="E343" i="2" s="1"/>
  <c r="E342" i="2" l="1"/>
  <c r="E341" i="2"/>
  <c r="E34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Slavo Krajinovic</author>
  </authors>
  <commentList>
    <comment ref="B166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238"/>
          </rPr>
          <t>Slavo Krajinovic: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<sst xmlns="http://schemas.openxmlformats.org/spreadsheetml/2006/main" count="501" uniqueCount="267">
  <si>
    <t>LUČKA UPRAVA SPLIT</t>
  </si>
  <si>
    <t>SPLIT PORT AUTHORITY</t>
  </si>
  <si>
    <t xml:space="preserve">              </t>
  </si>
  <si>
    <t xml:space="preserve">Operativni godišnji program rada i razvoja luke i mjera za </t>
  </si>
  <si>
    <t xml:space="preserve">                                                                                                               </t>
  </si>
  <si>
    <t>A.</t>
  </si>
  <si>
    <t>BAZEN GRADSKA LUKA</t>
  </si>
  <si>
    <t>1.</t>
  </si>
  <si>
    <t>Investicije</t>
  </si>
  <si>
    <t>1.1.</t>
  </si>
  <si>
    <t>1.3.</t>
  </si>
  <si>
    <t xml:space="preserve">Razvojne studije lučkog područja        </t>
  </si>
  <si>
    <t>1.4.</t>
  </si>
  <si>
    <t>1.5.</t>
  </si>
  <si>
    <t>UKUPNO:</t>
  </si>
  <si>
    <t>2.</t>
  </si>
  <si>
    <t>Investicijsko održavanje</t>
  </si>
  <si>
    <t>2.1.</t>
  </si>
  <si>
    <t xml:space="preserve">Sanacija obalnih zidova  </t>
  </si>
  <si>
    <t>2.2.</t>
  </si>
  <si>
    <t>Snimanje obalnih zidova</t>
  </si>
  <si>
    <t>2.3.</t>
  </si>
  <si>
    <t>2.4.</t>
  </si>
  <si>
    <t>Sanacije u zgradi PPT-a</t>
  </si>
  <si>
    <t>2.5.</t>
  </si>
  <si>
    <t xml:space="preserve">Uređenje graničnog prijelaza (Schengen)   </t>
  </si>
  <si>
    <t>2.6.</t>
  </si>
  <si>
    <t>2.7.</t>
  </si>
  <si>
    <t>2.8.</t>
  </si>
  <si>
    <t>2.9.</t>
  </si>
  <si>
    <t>2.10.</t>
  </si>
  <si>
    <t>3.</t>
  </si>
  <si>
    <t>Tekuće održavanje</t>
  </si>
  <si>
    <t xml:space="preserve">3.1. </t>
  </si>
  <si>
    <t>Razni popravci u Gradskoj luci</t>
  </si>
  <si>
    <t>3.2.</t>
  </si>
  <si>
    <t>Obnavljanje prometne signalizacije</t>
  </si>
  <si>
    <t>Intervencije na elektroinstalacijama</t>
  </si>
  <si>
    <t>Održavanje zgrade PPT-a</t>
  </si>
  <si>
    <t>Intervencije na brodobranima</t>
  </si>
  <si>
    <t>3.7.</t>
  </si>
  <si>
    <t xml:space="preserve">Održavanje i servis klima uređaja                                                                                        </t>
  </si>
  <si>
    <t>3.8.</t>
  </si>
  <si>
    <t xml:space="preserve">Održavanje postojećeg sustava video nadzora                                                                                </t>
  </si>
  <si>
    <t>3.9.</t>
  </si>
  <si>
    <t>3.10.</t>
  </si>
  <si>
    <t>3.11.</t>
  </si>
  <si>
    <t xml:space="preserve">    B.</t>
  </si>
  <si>
    <t xml:space="preserve">VRANJIČKO-SOLINSKI BAZEN: </t>
  </si>
  <si>
    <t>1.6.</t>
  </si>
  <si>
    <t xml:space="preserve">                                                                                        UKUPNO:</t>
  </si>
  <si>
    <t>1.7.</t>
  </si>
  <si>
    <t xml:space="preserve">2. </t>
  </si>
  <si>
    <t>3.1.</t>
  </si>
  <si>
    <t>Intervencije na obalama, brodobranima i priveznim elementima</t>
  </si>
  <si>
    <t>C.</t>
  </si>
  <si>
    <t>D.</t>
  </si>
  <si>
    <t>BAZEN “B” T.C. “Sv. Juraj”, obala „CROSCO“</t>
  </si>
  <si>
    <t xml:space="preserve">Intervencije na obalama, brodobranima i skalama za prilaz   </t>
  </si>
  <si>
    <t xml:space="preserve">                                                                              UKUPNO:                                                                      </t>
  </si>
  <si>
    <t>E.</t>
  </si>
  <si>
    <t>1.2.</t>
  </si>
  <si>
    <t>Snimanje stanja kao i sanacija utvrdice tankerskog pristana INA Solin – mala obala</t>
  </si>
  <si>
    <t xml:space="preserve">3. </t>
  </si>
  <si>
    <t>3.3.</t>
  </si>
  <si>
    <t>F.</t>
  </si>
  <si>
    <t>BAZEN “D” – Resnik</t>
  </si>
  <si>
    <t>G.</t>
  </si>
  <si>
    <t>KOMIŠKI BAZEN – za ribarske potrebe</t>
  </si>
  <si>
    <t>H.</t>
  </si>
  <si>
    <t>Održavanje VHF stanica i AIS-a</t>
  </si>
  <si>
    <t xml:space="preserve">OSTALA OPREMA </t>
  </si>
  <si>
    <t xml:space="preserve">                </t>
  </si>
  <si>
    <t>Nabava i montaža računala i računalne opreme</t>
  </si>
  <si>
    <t>Održavanje informacijskog sustava</t>
  </si>
  <si>
    <t>Održavanje i dogradnja WEB stranice</t>
  </si>
  <si>
    <t>3.4.</t>
  </si>
  <si>
    <t>Održavanje računalne mreže i hardwera</t>
  </si>
  <si>
    <t>3.5.</t>
  </si>
  <si>
    <t>Održavanje pomorske signalizacije</t>
  </si>
  <si>
    <t>3.6.</t>
  </si>
  <si>
    <t>Nadzor provedbe zaštite na radu</t>
  </si>
  <si>
    <t>Nadzor provedbe zaštite od požara</t>
  </si>
  <si>
    <t>Održavanje osobnih automobile</t>
  </si>
  <si>
    <t>Ostalo (fotokopirni, telefoni, razne ured-opreme, itd)</t>
  </si>
  <si>
    <t>Materijal za održavanje (za kućepazitelja)</t>
  </si>
  <si>
    <t>Geodetske usluge</t>
  </si>
  <si>
    <t xml:space="preserve">UKUPNO:                            </t>
  </si>
  <si>
    <t>LUČKI OPERATIVNI CENTAR I SIGURNOSNA ZAŠTITA</t>
  </si>
  <si>
    <t>Održavanje zelenih površina sa izmjenom potrebnog biljnog materijala</t>
  </si>
  <si>
    <t xml:space="preserve">    </t>
  </si>
  <si>
    <t xml:space="preserve">                             </t>
  </si>
  <si>
    <t>Ostala oprema</t>
  </si>
  <si>
    <t>Digitalizacija arhivske projektne dokumentacije Lučke uprave Split</t>
  </si>
  <si>
    <t xml:space="preserve">3.9.  </t>
  </si>
  <si>
    <t>Popravak pneumatskih odbojnika</t>
  </si>
  <si>
    <t xml:space="preserve">Investicije </t>
  </si>
  <si>
    <t>SVEUKUPNO:</t>
  </si>
  <si>
    <t>REKAPITULACIJA</t>
  </si>
  <si>
    <t xml:space="preserve"> OSTALE INVESTICIJE   </t>
  </si>
  <si>
    <t>Investicije-  sufinanciranje projekata Europskih fondova</t>
  </si>
  <si>
    <t xml:space="preserve"> </t>
  </si>
  <si>
    <t xml:space="preserve">                                                                                         UKUPNO:</t>
  </si>
  <si>
    <t>Zamjena postojećeg sustava snimanja razgovora na VHF-u</t>
  </si>
  <si>
    <t xml:space="preserve"> I.</t>
  </si>
  <si>
    <t>Čišćenje slivnika u Gradskoj luci Split</t>
  </si>
  <si>
    <t>Razni popravci (kontejneri, videonadzor, rasvjeta, elektroinstalacije, mehaničke instalacije)</t>
  </si>
  <si>
    <t>Pozicije iz</t>
  </si>
  <si>
    <t>proračuna LUS</t>
  </si>
  <si>
    <t>A754071</t>
  </si>
  <si>
    <t>BAZEN “C” Tankerski vez INA Solin , T.C. “Sv. Kajo” i Gat Brižine</t>
  </si>
  <si>
    <t>A754070</t>
  </si>
  <si>
    <t>K754078</t>
  </si>
  <si>
    <t>Red.br.</t>
  </si>
  <si>
    <t xml:space="preserve">                                        OPIS</t>
  </si>
  <si>
    <t>4.</t>
  </si>
  <si>
    <t>5.</t>
  </si>
  <si>
    <t>7.</t>
  </si>
  <si>
    <t>9.</t>
  </si>
  <si>
    <t xml:space="preserve">                                                                             </t>
  </si>
  <si>
    <t>NAPOMENA:</t>
  </si>
  <si>
    <t>Pojašnjene prema pozicijama proračuna LUS-a</t>
  </si>
  <si>
    <t>Administracija i upravljanje</t>
  </si>
  <si>
    <t>Gradnja i održavanje</t>
  </si>
  <si>
    <t>Pozicije iz proračuna LUS</t>
  </si>
  <si>
    <t xml:space="preserve">Sanacija priveznih elemenata i brodobrana  </t>
  </si>
  <si>
    <t>Izvođenje radova, nadzor i studija izvodivosti</t>
  </si>
  <si>
    <t xml:space="preserve"> Izrada  idejnog projekta,  glavnog projekta i izvedbenog projekta sa svim potrebnim  istražnim radovima neophodnim za izradu projektne  dokumentacije u svrhu ishođenja lokacijske, građevinske  dozvole, konzultantske usluge, izvođenje radova i nadzor                                  </t>
  </si>
  <si>
    <t>OP Mehanizam za oporavak i otpornost</t>
  </si>
  <si>
    <t>UKUPNO :</t>
  </si>
  <si>
    <t>Postavljanje brodobrana na gat u luci Resnik</t>
  </si>
  <si>
    <t>Pregled sidrenog sustava sa izradom izvješća - INA tankerski terminal</t>
  </si>
  <si>
    <t>2.11.</t>
  </si>
  <si>
    <t>2.12.</t>
  </si>
  <si>
    <t>2.13.</t>
  </si>
  <si>
    <t xml:space="preserve">Zamjena dotrajalih hidrauličnih rampi i kućišta lanaca u Gradskoj luci Split </t>
  </si>
  <si>
    <t xml:space="preserve"> Zamjena dotrajalih klima uređaja u uredima Lučke uprave Split </t>
  </si>
  <si>
    <t>3.12.</t>
  </si>
  <si>
    <t>Održavanje aplikacije za pračenje koncesije taxi vozila</t>
  </si>
  <si>
    <t>Izrada pomičnih ograda</t>
  </si>
  <si>
    <t>2.14.</t>
  </si>
  <si>
    <t>Hidrografski snimak i izrada hidrografskog elaborata sa njegovom ovjerom od strane HHI-a</t>
  </si>
  <si>
    <t>Hidrografski snimak i izrada hidrografskog elaborata sa njegovom ovjerom od strane HHI-a, izrada izvješća od strane projektanta za mogućnost produbljivanja</t>
  </si>
  <si>
    <t>K754079</t>
  </si>
  <si>
    <t>OP Konkurentnost i kohezija 2021-2027</t>
  </si>
  <si>
    <t>Čišćenje podmorja od otpada (kontejneri, kante, ...)</t>
  </si>
  <si>
    <t>Sanacija operativnih površina u Gradskoj luci Split - izrada projektne dokumentacije i izvođenje radova</t>
  </si>
  <si>
    <t>2.15.</t>
  </si>
  <si>
    <t>2.16.</t>
  </si>
  <si>
    <t>2.17.</t>
  </si>
  <si>
    <t>Nabava komunalne opreme - spremnici za smeće većeg kapaciteta</t>
  </si>
  <si>
    <t>3.13.</t>
  </si>
  <si>
    <t>Strojno čišćenje kamenih površina na Obali kneza Domagoja I i II</t>
  </si>
  <si>
    <t>Izrada prijelazne skale za potrebe plutajućih distancera u TC sv. Juraj</t>
  </si>
  <si>
    <t>Intervencije na obalama, prilaznim skalama, priveznim elementima i visećim distancerima</t>
  </si>
  <si>
    <t>Izrada prijelazne skale - INA tankerski terminal Solin</t>
  </si>
  <si>
    <t xml:space="preserve">Uklanjanje podrtina (potonulih brodova) sa morskog dna   </t>
  </si>
  <si>
    <t>Održavanje plutače sa sidrenim sustavom - INA tankerski terminal Solin</t>
  </si>
  <si>
    <t>Čišćenje lučkog područja u luci Resnik - demontaža metalne konstrukcije te čišćenje raslinja</t>
  </si>
  <si>
    <t>1.8.</t>
  </si>
  <si>
    <t>3.14.</t>
  </si>
  <si>
    <t>Eur (€)</t>
  </si>
  <si>
    <t>Izgradnja novog međunarodnog putničkog terminala u bazenu Gradska luka                                                           - Izvođenje radova (nastavak iz 2023), stručni nadzor nad radovima i upravljanje gradnjom</t>
  </si>
  <si>
    <r>
      <t>1.1.</t>
    </r>
    <r>
      <rPr>
        <sz val="11"/>
        <color theme="1"/>
        <rFont val="Arial"/>
        <family val="2"/>
        <charset val="238"/>
      </rPr>
      <t xml:space="preserve"> </t>
    </r>
  </si>
  <si>
    <r>
      <t xml:space="preserve">Zamjena i nadogradnja dijelova dotrajale opreme postojećeg sustava video nadzora                                                     </t>
    </r>
    <r>
      <rPr>
        <b/>
        <sz val="11"/>
        <color theme="1"/>
        <rFont val="Arial"/>
        <family val="2"/>
        <charset val="238"/>
      </rPr>
      <t xml:space="preserve">   </t>
    </r>
  </si>
  <si>
    <r>
      <t xml:space="preserve">                                                                         </t>
    </r>
    <r>
      <rPr>
        <b/>
        <sz val="11"/>
        <color theme="1"/>
        <rFont val="Arial"/>
        <family val="2"/>
        <charset val="238"/>
      </rPr>
      <t xml:space="preserve">                UKUPNO:</t>
    </r>
  </si>
  <si>
    <r>
      <t xml:space="preserve">                                                                                          </t>
    </r>
    <r>
      <rPr>
        <b/>
        <sz val="11"/>
        <color theme="1"/>
        <rFont val="Arial"/>
        <family val="2"/>
        <charset val="238"/>
      </rPr>
      <t>UKUPNO:</t>
    </r>
  </si>
  <si>
    <r>
      <t xml:space="preserve">   </t>
    </r>
    <r>
      <rPr>
        <b/>
        <sz val="11"/>
        <color theme="1"/>
        <rFont val="Arial"/>
        <family val="2"/>
        <charset val="238"/>
      </rPr>
      <t>UKUPNO:</t>
    </r>
  </si>
  <si>
    <r>
      <t xml:space="preserve">                                                                                           </t>
    </r>
    <r>
      <rPr>
        <b/>
        <sz val="11"/>
        <color theme="1"/>
        <rFont val="Arial"/>
        <family val="2"/>
        <charset val="238"/>
      </rPr>
      <t>UKUPNO:</t>
    </r>
  </si>
  <si>
    <r>
      <t xml:space="preserve">   </t>
    </r>
    <r>
      <rPr>
        <b/>
        <sz val="11"/>
        <color rgb="FF000000"/>
        <rFont val="Arial"/>
        <family val="2"/>
        <charset val="238"/>
      </rPr>
      <t>UKUPNO:</t>
    </r>
  </si>
  <si>
    <r>
      <t xml:space="preserve">                                                                                        </t>
    </r>
    <r>
      <rPr>
        <b/>
        <sz val="11"/>
        <color rgb="FF000000"/>
        <rFont val="Arial"/>
        <family val="2"/>
        <charset val="238"/>
      </rPr>
      <t>UKUPNO:</t>
    </r>
  </si>
  <si>
    <r>
      <t>Nabava VHF stanica</t>
    </r>
    <r>
      <rPr>
        <b/>
        <sz val="11"/>
        <color rgb="FF000000"/>
        <rFont val="Arial"/>
        <family val="2"/>
        <charset val="238"/>
      </rPr>
      <t xml:space="preserve"> </t>
    </r>
  </si>
  <si>
    <r>
      <t xml:space="preserve">                                                                                       </t>
    </r>
    <r>
      <rPr>
        <b/>
        <sz val="11"/>
        <color rgb="FF000000"/>
        <rFont val="Arial"/>
        <family val="2"/>
        <charset val="238"/>
      </rPr>
      <t xml:space="preserve"> UKUPNO:</t>
    </r>
  </si>
  <si>
    <r>
      <t>Održavanje</t>
    </r>
    <r>
      <rPr>
        <b/>
        <sz val="11"/>
        <color rgb="FF000000"/>
        <rFont val="Arial"/>
        <family val="2"/>
        <charset val="238"/>
      </rPr>
      <t xml:space="preserve"> </t>
    </r>
    <r>
      <rPr>
        <sz val="11"/>
        <color rgb="FF000000"/>
        <rFont val="Arial"/>
        <family val="2"/>
        <charset val="238"/>
      </rPr>
      <t>središnjeg poslužiteljskog računala</t>
    </r>
  </si>
  <si>
    <t>Sanacija krovne terase iznad ureda Lučke uprave Split na zgradi PPT</t>
  </si>
  <si>
    <t>Rastavljanje, vađenje, sanacija oštećenog dna te bojanje pontonskog gata u luci Resnik</t>
  </si>
  <si>
    <t>2.18.</t>
  </si>
  <si>
    <t>Sanacija metalne konstrukcije nosača brisoleja na zgradi PPT - izrada elaborata sanacije te radovi</t>
  </si>
  <si>
    <t>Pjeskarenje te bojanje kapija na prilazu Vanjskim Vezovima u Gradskoj luci Split</t>
  </si>
  <si>
    <t>Održavanje totema i kućica</t>
  </si>
  <si>
    <t>Redovni servis hidrauličkih rampi u Gradskoj luci Split</t>
  </si>
  <si>
    <t>Izrada javnog WC sa priključcima (ex. Bodul) u Gradskoj luci Split</t>
  </si>
  <si>
    <t>Snimanje obalnih zidova sa izradom izvještaja</t>
  </si>
  <si>
    <t>Vađenje iz mora, čišćenje, bojanje te ponovno spuštanje u more postojećih čeličnih plutajućih distancera u T.C. sv. Juraj</t>
  </si>
  <si>
    <t>Izrada projektne dokumentacije modernizacije INA tankerskog veza (postavljanje automatiziranih kuka, anemometra, mjeraća brzine prilaska)</t>
  </si>
  <si>
    <t>Zamjena dotrajalih brodobrana u INA tankerskom terminalu Solin - vez br. 2</t>
  </si>
  <si>
    <r>
      <t xml:space="preserve">Rekonstrukcija - dogradnja veza na pomorsko putničkom terminalu Resnik - Divulje na Lučkom području Bazena "D" Resnik. - Izođenje radova, nadzor i konzultantske usluge (OP Konkurentnost i kohezija 2021-2027) </t>
    </r>
    <r>
      <rPr>
        <b/>
        <sz val="11"/>
        <color theme="1"/>
        <rFont val="Arial"/>
        <family val="2"/>
        <charset val="238"/>
      </rPr>
      <t xml:space="preserve">                             </t>
    </r>
  </si>
  <si>
    <t>Rekonstrukcija- dogradnja Gata sv. Petra u Gradskoj luci Split. - Izvođenje radova-početak radova, nadzor i konzultantske usluge  (OP Konkurentnost i kohezija 2021-2027)</t>
  </si>
  <si>
    <t>3.15.</t>
  </si>
  <si>
    <t>3.16.</t>
  </si>
  <si>
    <t>3.17.</t>
  </si>
  <si>
    <t>1.10.</t>
  </si>
  <si>
    <t>Usluge mareografskih podataka/podataka o visini razine mora na području Lučke uprave Split te korištenje valografskih podataka (visina, period i smjer valova)</t>
  </si>
  <si>
    <t>K754083</t>
  </si>
  <si>
    <t>3116 - Razvoj sustava pomorskog prometa, pomorskog dobra i luka, te zaštita okoliša od onečišćenja s pomorskih objekata - 31 promet, prometna infrastruktura i komunikacije</t>
  </si>
  <si>
    <t>K754084</t>
  </si>
  <si>
    <t>3116 - Razvoj sustava pomorskog prometa, pomorskog dobra luka, te zaštite okoliša od onečišćenja s pomorskih objekata - 31 promet, prometna infrastruktura i komunikacije</t>
  </si>
  <si>
    <t>K754085</t>
  </si>
  <si>
    <t>Projekt FISHNOWASTE - INTERREG VI-a ITALIJA-HRVATSKA - Smanjenje i upravljanje otpadom u ribarskim lukama Jadranskog mora za promicanje održivog ribarstva</t>
  </si>
  <si>
    <t>Projekt DIGITPORTS - INTERREG VI-a ITALIJA-HRVATSKA - Digitalne dvostruke aplikacije za sigurnije i zelenije poslovanje luka na Jadranu</t>
  </si>
  <si>
    <t>Projekt CYSCROMS - Kibernetička sigurnost u hrvatskom pomorskom prometu</t>
  </si>
  <si>
    <t>3.18.</t>
  </si>
  <si>
    <t>Obnavljanje energetskog certifikata zgrade PPT-A u Gradskoj luci Split</t>
  </si>
  <si>
    <t>10.</t>
  </si>
  <si>
    <t>11.</t>
  </si>
  <si>
    <t>A754083</t>
  </si>
  <si>
    <t>A754084</t>
  </si>
  <si>
    <t>A754085</t>
  </si>
  <si>
    <t xml:space="preserve">Usluga mjerenja kvalitete zraka na području Gradke luke Split </t>
  </si>
  <si>
    <t xml:space="preserve">Servis i održavanje mjerne postaje za mjerenje kvalitete zraka koja se nalazi na gatu Sv. Nikole </t>
  </si>
  <si>
    <t>3.19.</t>
  </si>
  <si>
    <t>Iznos Eur (€)</t>
  </si>
  <si>
    <t>Uređenje ureda Lučke uprave Split (preuzetih deložacijom tvrtke Trajektna luka d.d.)</t>
  </si>
  <si>
    <t>K754086</t>
  </si>
  <si>
    <t>Uvođenje inteligentnih transportnih sustava na funkcionalnom prometnom području grada Splita</t>
  </si>
  <si>
    <t>3111- Priprema i provedba projekata sufinanciranih sredstvima fondova EU- Promet, prometna infrastruktura i komunikacije</t>
  </si>
  <si>
    <t>Ministarstvo poljoprivrede - Izgradnja ribarske luke Komiža</t>
  </si>
  <si>
    <t>Ministarstvo poljoprivrede - Izgradnja Ribarske luke Komiža</t>
  </si>
  <si>
    <t xml:space="preserve">Izrada i montaža zaštitne ograde lučkog područja ispred tvornice ex. Salonit (vez. 7.) (nastavak iz 2021, 2022 i 2023)         </t>
  </si>
  <si>
    <t>Sanacija obalnih zidova u Sjevernoj luci Split (projektiranje izvođenje radova i nadzor)</t>
  </si>
  <si>
    <t>2.19.</t>
  </si>
  <si>
    <t>K754080</t>
  </si>
  <si>
    <t>održavanje i izgradnju lučke podgradnje i nadgradnje za 2025. godinu</t>
  </si>
  <si>
    <t>Unaprjeđenje infrastrukture Lučke uprave Split –Opskrba brodova električnom energijom s kopna. Financijsko modeliranje, izrada studije izvodljivosti s analizom troškova i koristi, izrada prijavnih obrazaca</t>
  </si>
  <si>
    <t>Rekonstrukcija i proširenje Sjeverne luke na lučkom području Vranjičko-solinskog bazena pod upravom Lučke uprave Split, 1 Faza - početak radova, nadzor i konzultantske usluge - CEF</t>
  </si>
  <si>
    <t>Rekonstrukcija i dogadnja Veza br.2 u lučkom području kaštelanskog bazena - Bazen B</t>
  </si>
  <si>
    <t>Rekonstrukcija zgrade PPT-a na Gatu sv. Duje u Gradskoj luci Split - Izrada projektne dokumentacije, istražni geotehnički radovi, hitni sanacijski radovi</t>
  </si>
  <si>
    <t>Rekonstrukcija dijela vodovodne mreže Gradske luke sa novim priključcima za zgrade novog međunarpodnog putničkog terminala i „ex Dalmacijavina“</t>
  </si>
  <si>
    <t>Modernizacije INA tankerskog veza (postavljanje automatiziranih kuka, anemometra, mjerača brzine prilaska)</t>
  </si>
  <si>
    <t>Pregled i održavanje valografske plutače ispred Gradske luke Split, te postavljanje dodatnog sidrenog betonskog bloka</t>
  </si>
  <si>
    <t>Zamjena panela na plafonu javnog WC-a u zgradi PPT-a</t>
  </si>
  <si>
    <t>Izrada brodobrana drvo-guma i dampera</t>
  </si>
  <si>
    <t>A75401</t>
  </si>
  <si>
    <t>Pregled T nosača i izrada ivješća trenutnog stanja T nosača INA tankerski terminal</t>
  </si>
  <si>
    <t>Održavanje ventilacijskog i klimatizacijskog sustava u hodniku i javnom WC-u, u zgradi PPT</t>
  </si>
  <si>
    <t>Izvođenje radova na montaži priveznih anelana Gatu sv. Nikole za privez malih brodica (nabava i montaža) te djelomična sanacija nadmorskog zida (kamen i fuge)</t>
  </si>
  <si>
    <t>Sanacija postojeće nadstrešnice na glavnom prijelazu za vanjske vezove - projektiranje, izvođenje radova i nadzor</t>
  </si>
  <si>
    <t>Zamjena oštećenih brodobrana na vezu br. 26 i vezu br. 27 u Gradskoj luci Split</t>
  </si>
  <si>
    <t>Opskrbni ormarić za električnu energiju na vezu br. 20 (kod rampe veza br. 19) za potrebe remorkera-40 kw</t>
  </si>
  <si>
    <t>Postavljanje dodatnog priveznog elementa - polera na vezu br. 1 Proplin</t>
  </si>
  <si>
    <t>Izrada atesta priveznih elemenata (polera i bitvi) Vranjičko-solinski bazen, Bazen B i C</t>
  </si>
  <si>
    <t>1.9.</t>
  </si>
  <si>
    <t>Izrada ormarića sa kolicima i sredstvima za prikupljanaj ulja sa prometnica u Gradskoj luci Split.</t>
  </si>
  <si>
    <t>1.11.</t>
  </si>
  <si>
    <t>Uklanjanje postojećih objekata na glavnom lukobranu Gradske luke Split – novelacija kompletne projektne dokumentacije i ishođenje dozvola</t>
  </si>
  <si>
    <t>Izrada projekta rekonstrukcije-zamjene „T“ nosača tankerskog pristana i ishođenje potrebnih dozvola (novelacija projektne dokumentacije iz 2020 i 2021)</t>
  </si>
  <si>
    <t>Rekonstrukcija infrastrukturnih objekata - CEF</t>
  </si>
  <si>
    <t>Nabava osobnog vozila</t>
  </si>
  <si>
    <t xml:space="preserve">Sanacija obalnog kolosijeka na armirano betonskoj ploči na vezu br.7 u ex. Slonit  (nastavak i 2024, izvođenje radova i nadzor) </t>
  </si>
  <si>
    <t>Sanacija AB platoa zapadno od krajnjeg odbojnika  kolosijeka u Vranjičko solinskom bazenu (nastavak iz 2024, izvođenje radova i nadzor)</t>
  </si>
  <si>
    <t>Postavljanje pričvrsnih lanaca na brodobrane - vez 26 u Gradskoj luci Split (nastavak iz 2024)</t>
  </si>
  <si>
    <t>Sanacija kanalskog sustava sa pripadajućim slivnicima i oknima na operativnoj površini vez br. 2 u Sjevernoj luci Split (nastavak iz 2024)</t>
  </si>
  <si>
    <t>Rekonstrukcija-zamjena oborinskog cjevovoda uz glavnu prometicu u Sjevernoj luci Split - II faza (izrada projekta, izvođenje radova i nadzor</t>
  </si>
  <si>
    <t xml:space="preserve">Sanacija pokosa iza pozadinskog skladišta broj 7 sa pripadajućim uređenjem terena </t>
  </si>
  <si>
    <t xml:space="preserve">Sanacija kolničke konstrukcije između željezničkih kolosijeka 1 i 2 u Sjevernoj luci Split (sjeverno od skladišta br. 4 i skladišta br, 5) </t>
  </si>
  <si>
    <t>Rekonstrukcija i dogradnja infrastrukturnih objekata unutar granica Sjeverne luke u Splitu - CEF</t>
  </si>
  <si>
    <t xml:space="preserve">Rekonstrukcija veza br. 6 i br. 7 sa lučkim konstruktivnim iskopima i obnova industrijskih kolosijeka u lučkom području Vranjičko-solinskog bazena (Obala"Silos-Salonit").- Revitalizacija infrastrukture lučkog područja pod upravom Lučke uprave Split - CEF                                          </t>
  </si>
  <si>
    <t>Sanacija pretovarnog platoa sjeverno od skladišta br. 4 u Sjevernoj luci Split (izrada projektne dokumentacije, početak izvođenja radova i nadzor9</t>
  </si>
  <si>
    <t>K754071</t>
  </si>
  <si>
    <t>K754089</t>
  </si>
  <si>
    <t>6.</t>
  </si>
  <si>
    <t>8.</t>
  </si>
  <si>
    <t>Razvoj sustava pomorskog prometa, pomorskog dobra i luka, te zaštita okoliša od onečišćenja s pomorskih objekata- 32 promet,prometna infrastruktura i komunikacije</t>
  </si>
  <si>
    <t>K754087</t>
  </si>
  <si>
    <t>INTEREG VI-B ADRION-POMORSKA OPERATIVNA UČINKOVITOST (AIMPRESS)</t>
  </si>
  <si>
    <t>1.2,</t>
  </si>
  <si>
    <t>Nabava i montaža nove GMDSS stanice sa softwerskim rješenjem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</si>
</sst>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family val="2"/>
      <charset val="238"/>
    </font>
    <font>
      <b/>
      <sz val="14"/>
      <color rgb="FF000080"/>
      <name val="Times New Roman"/>
      <family val="1"/>
      <charset val="238"/>
    </font>
    <font>
      <b/>
      <i/>
      <sz val="14"/>
      <color rgb="FF000080"/>
      <name val="Times New Roman"/>
      <family val="1"/>
      <charset val="238"/>
    </font>
    <font>
      <b/>
      <sz val="13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1"/>
      <name val="Calibri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3" tint="0.39997558519241921"/>
      <name val="Arial"/>
      <family val="2"/>
      <charset val="238"/>
    </font>
    <font>
      <b/>
      <sz val="11"/>
      <color theme="3" tint="0.39997558519241921"/>
      <name val="Arial"/>
      <family val="2"/>
      <charset val="238"/>
    </font>
    <font>
      <b/>
      <sz val="14"/>
      <color rgb="FF000080"/>
      <name val="Arial"/>
      <family val="2"/>
      <charset val="238"/>
    </font>
    <font>
      <b/>
      <i/>
      <sz val="14"/>
      <color rgb="FF00008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0">
    <border>
      <left/>
      <right/>
      <top/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medium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/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double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double">
        <color rgb="FF000000"/>
      </right>
      <top style="medium">
        <color rgb="FF000000"/>
      </top>
      <bottom style="medium">
        <color indexed="64"/>
      </bottom>
      <diagonal/>
    </border>
    <border>
      <left style="double">
        <color rgb="FF000000"/>
      </left>
      <right style="medium">
        <color rgb="FF000000"/>
      </right>
      <top/>
      <bottom style="double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rgb="FF000000"/>
      </right>
      <top style="double">
        <color indexed="64"/>
      </top>
      <bottom/>
      <diagonal/>
    </border>
    <border>
      <left/>
      <right style="medium">
        <color rgb="FF000000"/>
      </right>
      <top style="double">
        <color indexed="64"/>
      </top>
      <bottom/>
      <diagonal/>
    </border>
    <border>
      <left style="medium">
        <color rgb="FF000000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rgb="FF000000"/>
      </right>
      <top style="double">
        <color indexed="64"/>
      </top>
      <bottom style="medium">
        <color indexed="64"/>
      </bottom>
      <diagonal/>
    </border>
    <border>
      <left/>
      <right style="medium">
        <color rgb="FF000000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rgb="FF000000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double">
        <color indexed="64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 style="double">
        <color rgb="FF000000"/>
      </right>
      <top/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double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/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double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double">
        <color indexed="64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indexed="64"/>
      </top>
      <bottom style="hair">
        <color rgb="FF000000"/>
      </bottom>
      <diagonal/>
    </border>
    <border>
      <left/>
      <right style="medium">
        <color rgb="FF000000"/>
      </right>
      <top style="medium">
        <color indexed="64"/>
      </top>
      <bottom style="hair">
        <color rgb="FF000000"/>
      </bottom>
      <diagonal/>
    </border>
    <border>
      <left/>
      <right style="double">
        <color rgb="FF000000"/>
      </right>
      <top style="medium">
        <color indexed="64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hair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double">
        <color rgb="FF000000"/>
      </left>
      <right/>
      <top style="medium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/>
      <diagonal/>
    </border>
    <border>
      <left style="double">
        <color rgb="FF000000"/>
      </left>
      <right style="medium">
        <color rgb="FF000000"/>
      </right>
      <top style="medium">
        <color indexed="64"/>
      </top>
      <bottom style="hair">
        <color indexed="64"/>
      </bottom>
      <diagonal/>
    </border>
    <border>
      <left/>
      <right style="medium">
        <color rgb="FF000000"/>
      </right>
      <top style="medium">
        <color indexed="64"/>
      </top>
      <bottom style="hair">
        <color indexed="64"/>
      </bottom>
      <diagonal/>
    </border>
    <border>
      <left/>
      <right style="double">
        <color rgb="FF000000"/>
      </right>
      <top style="medium">
        <color indexed="64"/>
      </top>
      <bottom style="hair">
        <color indexed="64"/>
      </bottom>
      <diagonal/>
    </border>
    <border>
      <left style="double">
        <color rgb="FF000000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/>
      <right style="medium">
        <color rgb="FF000000"/>
      </right>
      <top style="hair">
        <color indexed="64"/>
      </top>
      <bottom style="hair">
        <color indexed="64"/>
      </bottom>
      <diagonal/>
    </border>
    <border>
      <left/>
      <right style="double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double">
        <color rgb="FF000000"/>
      </right>
      <top style="hair">
        <color indexed="64"/>
      </top>
      <bottom style="hair">
        <color indexed="64"/>
      </bottom>
      <diagonal/>
    </border>
    <border>
      <left/>
      <right style="medium">
        <color rgb="FF000000"/>
      </right>
      <top style="hair">
        <color indexed="64"/>
      </top>
      <bottom style="double">
        <color rgb="FF000000"/>
      </bottom>
      <diagonal/>
    </border>
    <border>
      <left style="medium">
        <color rgb="FF000000"/>
      </left>
      <right style="double">
        <color indexed="64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 style="thin">
        <color indexed="64"/>
      </bottom>
      <diagonal/>
    </border>
    <border>
      <left/>
      <right style="medium">
        <color rgb="FF000000"/>
      </right>
      <top style="hair">
        <color rgb="FF000000"/>
      </top>
      <bottom style="thin">
        <color indexed="64"/>
      </bottom>
      <diagonal/>
    </border>
    <border>
      <left style="double">
        <color rgb="FF000000"/>
      </left>
      <right style="medium">
        <color rgb="FF000000"/>
      </right>
      <top style="thin">
        <color indexed="64"/>
      </top>
      <bottom style="hair">
        <color rgb="FF000000"/>
      </bottom>
      <diagonal/>
    </border>
    <border>
      <left/>
      <right style="medium">
        <color rgb="FF000000"/>
      </right>
      <top style="thin">
        <color indexed="64"/>
      </top>
      <bottom style="hair">
        <color rgb="FF000000"/>
      </bottom>
      <diagonal/>
    </border>
    <border>
      <left/>
      <right style="double">
        <color rgb="FF000000"/>
      </right>
      <top style="thin">
        <color indexed="64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thin">
        <color indexed="64"/>
      </bottom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indexed="64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hair">
        <color indexed="64"/>
      </bottom>
      <diagonal/>
    </border>
    <border>
      <left style="double">
        <color rgb="FF000000"/>
      </left>
      <right style="medium">
        <color rgb="FF000000"/>
      </right>
      <top/>
      <bottom style="hair">
        <color indexed="64"/>
      </bottom>
      <diagonal/>
    </border>
    <border>
      <left style="medium">
        <color rgb="FF000000"/>
      </left>
      <right style="double">
        <color rgb="FF000000"/>
      </right>
      <top/>
      <bottom style="hair">
        <color indexed="64"/>
      </bottom>
      <diagonal/>
    </border>
    <border>
      <left/>
      <right style="medium">
        <color rgb="FF000000"/>
      </right>
      <top/>
      <bottom style="hair">
        <color indexed="64"/>
      </bottom>
      <diagonal/>
    </border>
    <border>
      <left/>
      <right style="medium">
        <color rgb="FF000000"/>
      </right>
      <top style="hair">
        <color rgb="FF000000"/>
      </top>
      <bottom style="hair">
        <color indexed="64"/>
      </bottom>
      <diagonal/>
    </border>
    <border>
      <left/>
      <right style="double">
        <color rgb="FF000000"/>
      </right>
      <top style="hair">
        <color rgb="FF000000"/>
      </top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double">
        <color rgb="FF000000"/>
      </left>
      <right style="medium">
        <color rgb="FF000000"/>
      </right>
      <top style="hair">
        <color indexed="64"/>
      </top>
      <bottom style="hair">
        <color rgb="FF000000"/>
      </bottom>
      <diagonal/>
    </border>
    <border>
      <left/>
      <right style="medium">
        <color rgb="FF000000"/>
      </right>
      <top style="hair">
        <color indexed="64"/>
      </top>
      <bottom style="hair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indexed="64"/>
      </top>
      <bottom style="hair">
        <color rgb="FF000000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/>
      <right style="double">
        <color indexed="64"/>
      </right>
      <top style="medium">
        <color auto="1"/>
      </top>
      <bottom style="medium">
        <color indexed="64"/>
      </bottom>
      <diagonal/>
    </border>
    <border>
      <left style="double">
        <color rgb="FF000000"/>
      </left>
      <right style="medium">
        <color rgb="FF000000"/>
      </right>
      <top style="thin">
        <color auto="1"/>
      </top>
      <bottom/>
      <diagonal/>
    </border>
    <border>
      <left/>
      <right style="medium">
        <color rgb="FF000000"/>
      </right>
      <top style="thin">
        <color auto="1"/>
      </top>
      <bottom/>
      <diagonal/>
    </border>
    <border>
      <left/>
      <right style="double">
        <color rgb="FF000000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hair">
        <color indexed="64"/>
      </bottom>
      <diagonal/>
    </border>
    <border>
      <left/>
      <right style="medium">
        <color rgb="FF000000"/>
      </right>
      <top style="thin">
        <color rgb="FF000000"/>
      </top>
      <bottom style="hair">
        <color indexed="64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double">
        <color rgb="FF000000"/>
      </right>
      <top style="thin">
        <color rgb="FF000000"/>
      </top>
      <bottom style="hair">
        <color rgb="FF000000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indexed="64"/>
      </right>
      <top/>
      <bottom style="medium">
        <color auto="1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/>
      <right style="double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theme="0" tint="-0.34998626667073579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rgb="FF000000"/>
      </right>
      <top style="medium">
        <color indexed="64"/>
      </top>
      <bottom style="medium">
        <color auto="1"/>
      </bottom>
      <diagonal/>
    </border>
  </borders>
  <cellStyleXfs count="1">
    <xf numFmtId="0" fontId="0" fillId="0" borderId="0"/>
  </cellStyleXfs>
  <cellXfs count="527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4" fontId="9" fillId="0" borderId="0" xfId="0" applyNumberFormat="1" applyFont="1"/>
    <xf numFmtId="0" fontId="4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4" fillId="0" borderId="0" xfId="0" applyFont="1"/>
    <xf numFmtId="4" fontId="10" fillId="0" borderId="0" xfId="0" applyNumberFormat="1" applyFont="1" applyAlignment="1">
      <alignment horizontal="right" vertical="center" wrapText="1"/>
    </xf>
    <xf numFmtId="0" fontId="9" fillId="0" borderId="0" xfId="0" applyFont="1"/>
    <xf numFmtId="0" fontId="0" fillId="0" borderId="36" xfId="0" applyBorder="1"/>
    <xf numFmtId="0" fontId="0" fillId="0" borderId="30" xfId="0" applyBorder="1"/>
    <xf numFmtId="0" fontId="0" fillId="0" borderId="4" xfId="0" applyBorder="1"/>
    <xf numFmtId="0" fontId="0" fillId="0" borderId="108" xfId="0" applyBorder="1"/>
    <xf numFmtId="0" fontId="4" fillId="0" borderId="56" xfId="0" applyFont="1" applyBorder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0" fontId="14" fillId="0" borderId="0" xfId="0" applyFont="1"/>
    <xf numFmtId="4" fontId="15" fillId="0" borderId="0" xfId="0" applyNumberFormat="1" applyFont="1"/>
    <xf numFmtId="0" fontId="16" fillId="0" borderId="26" xfId="0" applyFont="1" applyBorder="1" applyAlignment="1">
      <alignment horizontal="left" vertical="top" wrapText="1"/>
    </xf>
    <xf numFmtId="0" fontId="17" fillId="0" borderId="27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8" fillId="0" borderId="69" xfId="0" applyFont="1" applyBorder="1" applyAlignment="1">
      <alignment vertical="center" wrapText="1"/>
    </xf>
    <xf numFmtId="0" fontId="19" fillId="0" borderId="69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vertical="top" wrapText="1"/>
    </xf>
    <xf numFmtId="0" fontId="17" fillId="0" borderId="68" xfId="0" applyFont="1" applyBorder="1" applyAlignment="1">
      <alignment horizontal="left" vertical="top" wrapText="1"/>
    </xf>
    <xf numFmtId="0" fontId="16" fillId="0" borderId="92" xfId="0" applyFont="1" applyBorder="1" applyAlignment="1">
      <alignment horizontal="left" vertical="top" wrapText="1"/>
    </xf>
    <xf numFmtId="0" fontId="17" fillId="0" borderId="93" xfId="0" applyFont="1" applyBorder="1" applyAlignment="1">
      <alignment horizontal="left" vertical="top" wrapText="1"/>
    </xf>
    <xf numFmtId="0" fontId="16" fillId="0" borderId="71" xfId="0" applyFont="1" applyBorder="1" applyAlignment="1">
      <alignment horizontal="right" wrapText="1"/>
    </xf>
    <xf numFmtId="0" fontId="17" fillId="0" borderId="72" xfId="0" applyFont="1" applyBorder="1" applyAlignment="1">
      <alignment horizontal="right" wrapText="1"/>
    </xf>
    <xf numFmtId="0" fontId="16" fillId="0" borderId="0" xfId="0" applyFont="1" applyAlignment="1">
      <alignment vertical="top" wrapText="1"/>
    </xf>
    <xf numFmtId="0" fontId="16" fillId="0" borderId="61" xfId="0" applyFont="1" applyBorder="1" applyAlignment="1">
      <alignment horizontal="left" vertical="top" wrapText="1"/>
    </xf>
    <xf numFmtId="0" fontId="17" fillId="0" borderId="61" xfId="0" applyFont="1" applyBorder="1" applyAlignment="1">
      <alignment horizontal="left" vertical="top" wrapText="1"/>
    </xf>
    <xf numFmtId="0" fontId="16" fillId="0" borderId="63" xfId="0" applyFont="1" applyBorder="1" applyAlignment="1">
      <alignment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vertical="top" wrapText="1"/>
    </xf>
    <xf numFmtId="0" fontId="14" fillId="0" borderId="71" xfId="0" applyFont="1" applyBorder="1" applyAlignment="1">
      <alignment horizontal="left" vertical="top" wrapText="1"/>
    </xf>
    <xf numFmtId="0" fontId="21" fillId="0" borderId="72" xfId="0" applyFont="1" applyBorder="1" applyAlignment="1">
      <alignment horizontal="left" vertical="top" wrapText="1"/>
    </xf>
    <xf numFmtId="0" fontId="14" fillId="0" borderId="26" xfId="0" applyFont="1" applyBorder="1" applyAlignment="1">
      <alignment horizontal="left" vertical="top" wrapText="1"/>
    </xf>
    <xf numFmtId="0" fontId="21" fillId="0" borderId="27" xfId="0" applyFont="1" applyBorder="1" applyAlignment="1">
      <alignment horizontal="left" vertical="top" wrapText="1"/>
    </xf>
    <xf numFmtId="0" fontId="14" fillId="0" borderId="0" xfId="0" applyFont="1" applyAlignment="1">
      <alignment horizontal="center"/>
    </xf>
    <xf numFmtId="0" fontId="21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21" fillId="0" borderId="90" xfId="0" applyFont="1" applyBorder="1" applyAlignment="1">
      <alignment horizontal="left" vertical="top" wrapText="1"/>
    </xf>
    <xf numFmtId="0" fontId="14" fillId="0" borderId="14" xfId="0" applyFont="1" applyBorder="1" applyAlignment="1">
      <alignment horizontal="left" vertical="top" wrapText="1"/>
    </xf>
    <xf numFmtId="0" fontId="21" fillId="0" borderId="15" xfId="0" applyFont="1" applyBorder="1" applyAlignment="1">
      <alignment horizontal="left" vertical="top" wrapText="1"/>
    </xf>
    <xf numFmtId="0" fontId="22" fillId="0" borderId="68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/>
    </xf>
    <xf numFmtId="4" fontId="15" fillId="0" borderId="0" xfId="0" applyNumberFormat="1" applyFont="1" applyAlignment="1">
      <alignment horizontal="right"/>
    </xf>
    <xf numFmtId="0" fontId="14" fillId="0" borderId="0" xfId="0" applyFont="1" applyAlignment="1">
      <alignment vertical="top" wrapText="1"/>
    </xf>
    <xf numFmtId="0" fontId="21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7" fillId="0" borderId="4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6" fillId="0" borderId="3" xfId="0" applyFont="1" applyBorder="1" applyAlignment="1">
      <alignment horizontal="right" vertical="center" wrapText="1"/>
    </xf>
    <xf numFmtId="0" fontId="16" fillId="0" borderId="68" xfId="0" applyFont="1" applyBorder="1" applyAlignment="1">
      <alignment horizontal="left" vertical="top" wrapText="1"/>
    </xf>
    <xf numFmtId="0" fontId="17" fillId="0" borderId="69" xfId="0" applyFont="1" applyBorder="1" applyAlignment="1">
      <alignment horizontal="left" vertical="top" wrapText="1"/>
    </xf>
    <xf numFmtId="0" fontId="16" fillId="0" borderId="69" xfId="0" applyFont="1" applyBorder="1" applyAlignment="1">
      <alignment vertical="center" wrapText="1"/>
    </xf>
    <xf numFmtId="4" fontId="16" fillId="0" borderId="70" xfId="0" applyNumberFormat="1" applyFont="1" applyBorder="1" applyAlignment="1">
      <alignment horizontal="right" vertical="center" wrapText="1"/>
    </xf>
    <xf numFmtId="16" fontId="17" fillId="0" borderId="68" xfId="0" applyNumberFormat="1" applyFont="1" applyBorder="1" applyAlignment="1">
      <alignment horizontal="left" vertical="top" wrapText="1"/>
    </xf>
    <xf numFmtId="4" fontId="15" fillId="0" borderId="70" xfId="0" applyNumberFormat="1" applyFont="1" applyBorder="1" applyAlignment="1">
      <alignment horizontal="right" vertical="center" wrapText="1"/>
    </xf>
    <xf numFmtId="4" fontId="16" fillId="0" borderId="70" xfId="0" applyNumberFormat="1" applyFont="1" applyBorder="1" applyAlignment="1">
      <alignment wrapText="1"/>
    </xf>
    <xf numFmtId="0" fontId="17" fillId="0" borderId="66" xfId="0" applyFont="1" applyBorder="1" applyAlignment="1">
      <alignment horizontal="left" vertical="top" wrapText="1"/>
    </xf>
    <xf numFmtId="0" fontId="16" fillId="0" borderId="66" xfId="0" applyFont="1" applyBorder="1" applyAlignment="1">
      <alignment horizontal="justify" vertical="center" wrapText="1"/>
    </xf>
    <xf numFmtId="4" fontId="16" fillId="0" borderId="67" xfId="0" applyNumberFormat="1" applyFont="1" applyBorder="1" applyAlignment="1">
      <alignment horizontal="right" vertical="center" wrapText="1"/>
    </xf>
    <xf numFmtId="4" fontId="16" fillId="0" borderId="70" xfId="0" applyNumberFormat="1" applyFont="1" applyBorder="1" applyAlignment="1">
      <alignment horizontal="right" wrapText="1"/>
    </xf>
    <xf numFmtId="0" fontId="17" fillId="0" borderId="116" xfId="0" applyFont="1" applyBorder="1" applyAlignment="1">
      <alignment horizontal="left" vertical="top" wrapText="1"/>
    </xf>
    <xf numFmtId="0" fontId="21" fillId="0" borderId="102" xfId="0" applyFont="1" applyBorder="1" applyAlignment="1">
      <alignment horizontal="left" vertical="top" wrapText="1"/>
    </xf>
    <xf numFmtId="0" fontId="15" fillId="0" borderId="125" xfId="0" applyFont="1" applyBorder="1" applyAlignment="1">
      <alignment horizontal="justify" vertical="center" wrapText="1"/>
    </xf>
    <xf numFmtId="4" fontId="15" fillId="0" borderId="103" xfId="0" applyNumberFormat="1" applyFont="1" applyBorder="1" applyAlignment="1">
      <alignment horizontal="right" vertical="center" wrapText="1"/>
    </xf>
    <xf numFmtId="0" fontId="17" fillId="0" borderId="11" xfId="0" applyFont="1" applyBorder="1" applyAlignment="1">
      <alignment horizontal="left" vertical="top" wrapText="1"/>
    </xf>
    <xf numFmtId="0" fontId="17" fillId="0" borderId="12" xfId="0" applyFont="1" applyBorder="1" applyAlignment="1">
      <alignment horizontal="left" vertical="top" wrapText="1"/>
    </xf>
    <xf numFmtId="0" fontId="16" fillId="0" borderId="12" xfId="0" applyFont="1" applyBorder="1" applyAlignment="1">
      <alignment vertical="center" wrapText="1"/>
    </xf>
    <xf numFmtId="0" fontId="17" fillId="0" borderId="65" xfId="0" applyFont="1" applyBorder="1" applyAlignment="1">
      <alignment horizontal="left" vertical="top" wrapText="1"/>
    </xf>
    <xf numFmtId="0" fontId="17" fillId="0" borderId="122" xfId="0" applyFont="1" applyBorder="1" applyAlignment="1">
      <alignment horizontal="left" vertical="top" wrapText="1"/>
    </xf>
    <xf numFmtId="0" fontId="16" fillId="0" borderId="122" xfId="0" applyFont="1" applyBorder="1" applyAlignment="1">
      <alignment horizontal="justify" vertical="center" wrapText="1"/>
    </xf>
    <xf numFmtId="4" fontId="16" fillId="0" borderId="123" xfId="0" applyNumberFormat="1" applyFont="1" applyBorder="1" applyAlignment="1">
      <alignment horizontal="right" vertical="center" wrapText="1"/>
    </xf>
    <xf numFmtId="0" fontId="16" fillId="0" borderId="12" xfId="0" applyFont="1" applyBorder="1" applyAlignment="1">
      <alignment horizontal="justify" vertical="center" wrapText="1"/>
    </xf>
    <xf numFmtId="4" fontId="16" fillId="0" borderId="4" xfId="0" applyNumberFormat="1" applyFont="1" applyBorder="1" applyAlignment="1">
      <alignment horizontal="right" vertical="center" wrapText="1"/>
    </xf>
    <xf numFmtId="0" fontId="17" fillId="0" borderId="119" xfId="0" applyFont="1" applyBorder="1" applyAlignment="1">
      <alignment horizontal="left" vertical="top" wrapText="1"/>
    </xf>
    <xf numFmtId="0" fontId="17" fillId="0" borderId="121" xfId="0" applyFont="1" applyBorder="1" applyAlignment="1">
      <alignment horizontal="left" vertical="top" wrapText="1"/>
    </xf>
    <xf numFmtId="0" fontId="21" fillId="0" borderId="101" xfId="0" applyFont="1" applyBorder="1" applyAlignment="1">
      <alignment horizontal="left" vertical="top" wrapText="1"/>
    </xf>
    <xf numFmtId="4" fontId="16" fillId="0" borderId="4" xfId="0" applyNumberFormat="1" applyFont="1" applyBorder="1" applyAlignment="1">
      <alignment horizontal="right" wrapText="1"/>
    </xf>
    <xf numFmtId="0" fontId="21" fillId="0" borderId="68" xfId="0" applyFont="1" applyBorder="1" applyAlignment="1">
      <alignment horizontal="left" vertical="top" wrapText="1"/>
    </xf>
    <xf numFmtId="0" fontId="21" fillId="0" borderId="69" xfId="0" applyFont="1" applyBorder="1" applyAlignment="1">
      <alignment horizontal="left" vertical="top" wrapText="1"/>
    </xf>
    <xf numFmtId="0" fontId="15" fillId="0" borderId="69" xfId="0" applyFont="1" applyBorder="1" applyAlignment="1">
      <alignment vertical="center" wrapText="1"/>
    </xf>
    <xf numFmtId="4" fontId="15" fillId="0" borderId="70" xfId="0" applyNumberFormat="1" applyFont="1" applyBorder="1" applyAlignment="1">
      <alignment horizontal="right" wrapText="1"/>
    </xf>
    <xf numFmtId="4" fontId="16" fillId="0" borderId="75" xfId="0" applyNumberFormat="1" applyFont="1" applyBorder="1" applyAlignment="1">
      <alignment horizontal="right" wrapText="1"/>
    </xf>
    <xf numFmtId="0" fontId="17" fillId="0" borderId="76" xfId="0" applyFont="1" applyBorder="1" applyAlignment="1">
      <alignment horizontal="left" vertical="top" wrapText="1"/>
    </xf>
    <xf numFmtId="0" fontId="16" fillId="0" borderId="69" xfId="0" applyFont="1" applyBorder="1" applyAlignment="1">
      <alignment vertical="top" wrapText="1"/>
    </xf>
    <xf numFmtId="0" fontId="16" fillId="0" borderId="69" xfId="0" applyFont="1" applyBorder="1" applyAlignment="1">
      <alignment horizontal="justify" vertical="center" wrapText="1"/>
    </xf>
    <xf numFmtId="0" fontId="17" fillId="0" borderId="126" xfId="0" applyFont="1" applyBorder="1" applyAlignment="1">
      <alignment horizontal="left" vertical="top" wrapText="1"/>
    </xf>
    <xf numFmtId="0" fontId="17" fillId="0" borderId="127" xfId="0" applyFont="1" applyBorder="1" applyAlignment="1">
      <alignment horizontal="left" vertical="top" wrapText="1"/>
    </xf>
    <xf numFmtId="0" fontId="16" fillId="0" borderId="124" xfId="0" applyFont="1" applyBorder="1" applyAlignment="1">
      <alignment vertical="center" wrapText="1"/>
    </xf>
    <xf numFmtId="4" fontId="16" fillId="0" borderId="128" xfId="0" applyNumberFormat="1" applyFont="1" applyBorder="1" applyAlignment="1">
      <alignment horizontal="right" wrapText="1"/>
    </xf>
    <xf numFmtId="0" fontId="23" fillId="0" borderId="69" xfId="0" applyFont="1" applyBorder="1" applyAlignment="1">
      <alignment horizontal="left" vertical="center" wrapText="1"/>
    </xf>
    <xf numFmtId="4" fontId="23" fillId="0" borderId="77" xfId="0" applyNumberFormat="1" applyFont="1" applyBorder="1" applyAlignment="1">
      <alignment horizontal="right" wrapText="1"/>
    </xf>
    <xf numFmtId="0" fontId="24" fillId="0" borderId="121" xfId="0" applyFont="1" applyBorder="1" applyAlignment="1">
      <alignment horizontal="left" vertical="center" wrapText="1"/>
    </xf>
    <xf numFmtId="0" fontId="15" fillId="0" borderId="102" xfId="0" applyFont="1" applyBorder="1" applyAlignment="1">
      <alignment horizontal="left" vertical="center" wrapText="1"/>
    </xf>
    <xf numFmtId="4" fontId="15" fillId="0" borderId="104" xfId="0" applyNumberFormat="1" applyFont="1" applyBorder="1" applyAlignment="1">
      <alignment horizontal="right" wrapText="1"/>
    </xf>
    <xf numFmtId="0" fontId="17" fillId="0" borderId="101" xfId="0" applyFont="1" applyBorder="1" applyAlignment="1">
      <alignment horizontal="left" vertical="top" wrapText="1"/>
    </xf>
    <xf numFmtId="0" fontId="17" fillId="0" borderId="102" xfId="0" applyFont="1" applyBorder="1" applyAlignment="1">
      <alignment horizontal="left" vertical="top" wrapText="1"/>
    </xf>
    <xf numFmtId="0" fontId="24" fillId="0" borderId="102" xfId="0" applyFont="1" applyBorder="1" applyAlignment="1">
      <alignment horizontal="left" vertical="center" wrapText="1"/>
    </xf>
    <xf numFmtId="4" fontId="24" fillId="0" borderId="104" xfId="0" applyNumberFormat="1" applyFont="1" applyBorder="1" applyAlignment="1">
      <alignment horizontal="right" wrapText="1"/>
    </xf>
    <xf numFmtId="0" fontId="21" fillId="0" borderId="119" xfId="0" applyFont="1" applyBorder="1" applyAlignment="1">
      <alignment horizontal="left" vertical="top" wrapText="1"/>
    </xf>
    <xf numFmtId="0" fontId="21" fillId="0" borderId="121" xfId="0" applyFont="1" applyBorder="1" applyAlignment="1">
      <alignment horizontal="left" vertical="top" wrapText="1"/>
    </xf>
    <xf numFmtId="0" fontId="15" fillId="0" borderId="121" xfId="0" applyFont="1" applyBorder="1" applyAlignment="1">
      <alignment horizontal="left" vertical="center" wrapText="1"/>
    </xf>
    <xf numFmtId="0" fontId="16" fillId="0" borderId="66" xfId="0" applyFont="1" applyBorder="1" applyAlignment="1">
      <alignment vertical="center" wrapText="1"/>
    </xf>
    <xf numFmtId="4" fontId="16" fillId="0" borderId="67" xfId="0" applyNumberFormat="1" applyFont="1" applyBorder="1" applyAlignment="1">
      <alignment horizontal="right" wrapText="1"/>
    </xf>
    <xf numFmtId="0" fontId="17" fillId="0" borderId="71" xfId="0" applyFont="1" applyBorder="1" applyAlignment="1">
      <alignment horizontal="left" vertical="top" wrapText="1"/>
    </xf>
    <xf numFmtId="0" fontId="17" fillId="0" borderId="72" xfId="0" applyFont="1" applyBorder="1" applyAlignment="1">
      <alignment horizontal="left" vertical="top" wrapText="1"/>
    </xf>
    <xf numFmtId="0" fontId="16" fillId="0" borderId="72" xfId="0" applyFont="1" applyBorder="1" applyAlignment="1">
      <alignment vertical="center" wrapText="1"/>
    </xf>
    <xf numFmtId="4" fontId="16" fillId="0" borderId="77" xfId="0" applyNumberFormat="1" applyFont="1" applyBorder="1" applyAlignment="1">
      <alignment horizontal="right" vertical="center" wrapText="1"/>
    </xf>
    <xf numFmtId="0" fontId="15" fillId="0" borderId="117" xfId="0" applyFont="1" applyBorder="1" applyAlignment="1">
      <alignment vertical="center" wrapText="1"/>
    </xf>
    <xf numFmtId="4" fontId="15" fillId="0" borderId="118" xfId="0" applyNumberFormat="1" applyFont="1" applyBorder="1" applyAlignment="1">
      <alignment horizontal="right" vertical="center" wrapText="1"/>
    </xf>
    <xf numFmtId="0" fontId="24" fillId="0" borderId="121" xfId="0" applyFont="1" applyBorder="1" applyAlignment="1">
      <alignment vertical="center" wrapText="1"/>
    </xf>
    <xf numFmtId="4" fontId="24" fillId="0" borderId="120" xfId="0" applyNumberFormat="1" applyFont="1" applyBorder="1" applyAlignment="1">
      <alignment horizontal="right" vertical="center" wrapText="1"/>
    </xf>
    <xf numFmtId="0" fontId="15" fillId="0" borderId="102" xfId="0" applyFont="1" applyBorder="1" applyAlignment="1">
      <alignment vertical="center" wrapText="1"/>
    </xf>
    <xf numFmtId="4" fontId="15" fillId="0" borderId="109" xfId="0" applyNumberFormat="1" applyFont="1" applyBorder="1" applyAlignment="1">
      <alignment horizontal="right" vertical="center" wrapText="1"/>
    </xf>
    <xf numFmtId="0" fontId="17" fillId="0" borderId="29" xfId="0" applyFont="1" applyBorder="1" applyAlignment="1">
      <alignment horizontal="right" vertical="center" wrapText="1"/>
    </xf>
    <xf numFmtId="4" fontId="17" fillId="0" borderId="82" xfId="0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right" vertical="center" wrapText="1"/>
    </xf>
    <xf numFmtId="4" fontId="17" fillId="0" borderId="0" xfId="0" applyNumberFormat="1" applyFont="1" applyAlignment="1">
      <alignment horizontal="right" vertical="center" wrapText="1"/>
    </xf>
    <xf numFmtId="0" fontId="17" fillId="0" borderId="64" xfId="0" applyFont="1" applyBorder="1" applyAlignment="1">
      <alignment horizontal="left" vertical="center" wrapText="1"/>
    </xf>
    <xf numFmtId="0" fontId="17" fillId="0" borderId="64" xfId="0" applyFont="1" applyBorder="1" applyAlignment="1">
      <alignment vertical="center" wrapText="1"/>
    </xf>
    <xf numFmtId="0" fontId="16" fillId="0" borderId="64" xfId="0" applyFont="1" applyBorder="1" applyAlignment="1">
      <alignment horizontal="right" vertical="center" wrapText="1"/>
    </xf>
    <xf numFmtId="0" fontId="17" fillId="0" borderId="53" xfId="0" applyFont="1" applyBorder="1" applyAlignment="1">
      <alignment horizontal="center" vertical="top" wrapText="1"/>
    </xf>
    <xf numFmtId="0" fontId="17" fillId="0" borderId="54" xfId="0" applyFont="1" applyBorder="1" applyAlignment="1">
      <alignment horizontal="center" vertical="top" wrapText="1"/>
    </xf>
    <xf numFmtId="0" fontId="17" fillId="0" borderId="54" xfId="0" applyFont="1" applyBorder="1" applyAlignment="1">
      <alignment vertical="center" wrapText="1"/>
    </xf>
    <xf numFmtId="0" fontId="16" fillId="0" borderId="55" xfId="0" applyFont="1" applyBorder="1" applyAlignment="1">
      <alignment horizontal="right" vertical="center" wrapText="1"/>
    </xf>
    <xf numFmtId="0" fontId="17" fillId="0" borderId="78" xfId="0" applyFont="1" applyBorder="1" applyAlignment="1">
      <alignment horizontal="left" vertical="top" wrapText="1"/>
    </xf>
    <xf numFmtId="0" fontId="15" fillId="0" borderId="79" xfId="0" applyFont="1" applyBorder="1" applyAlignment="1">
      <alignment vertical="center" wrapText="1"/>
    </xf>
    <xf numFmtId="0" fontId="23" fillId="0" borderId="80" xfId="0" applyFont="1" applyBorder="1" applyAlignment="1">
      <alignment horizontal="right" vertical="center" wrapText="1"/>
    </xf>
    <xf numFmtId="0" fontId="17" fillId="0" borderId="110" xfId="0" applyFont="1" applyBorder="1" applyAlignment="1">
      <alignment horizontal="left" vertical="top" wrapText="1"/>
    </xf>
    <xf numFmtId="0" fontId="17" fillId="0" borderId="111" xfId="0" applyFont="1" applyBorder="1" applyAlignment="1">
      <alignment horizontal="left" vertical="top" wrapText="1"/>
    </xf>
    <xf numFmtId="0" fontId="16" fillId="0" borderId="111" xfId="0" applyFont="1" applyBorder="1" applyAlignment="1">
      <alignment vertical="center" wrapText="1"/>
    </xf>
    <xf numFmtId="4" fontId="16" fillId="0" borderId="115" xfId="0" applyNumberFormat="1" applyFont="1" applyBorder="1" applyAlignment="1">
      <alignment horizontal="right" wrapText="1"/>
    </xf>
    <xf numFmtId="0" fontId="16" fillId="0" borderId="70" xfId="0" applyFont="1" applyBorder="1" applyAlignment="1">
      <alignment horizontal="right" vertical="center" wrapText="1"/>
    </xf>
    <xf numFmtId="0" fontId="15" fillId="0" borderId="74" xfId="0" applyFont="1" applyBorder="1" applyAlignment="1">
      <alignment vertical="center" wrapText="1"/>
    </xf>
    <xf numFmtId="4" fontId="15" fillId="0" borderId="75" xfId="0" applyNumberFormat="1" applyFont="1" applyBorder="1" applyAlignment="1">
      <alignment horizontal="right" vertical="center" wrapText="1"/>
    </xf>
    <xf numFmtId="0" fontId="23" fillId="0" borderId="74" xfId="0" applyFont="1" applyBorder="1" applyAlignment="1">
      <alignment vertical="center" wrapText="1"/>
    </xf>
    <xf numFmtId="4" fontId="23" fillId="0" borderId="75" xfId="0" applyNumberFormat="1" applyFont="1" applyBorder="1" applyAlignment="1">
      <alignment horizontal="right" vertical="center" wrapText="1"/>
    </xf>
    <xf numFmtId="0" fontId="16" fillId="0" borderId="74" xfId="0" applyFont="1" applyBorder="1" applyAlignment="1">
      <alignment vertical="center" wrapText="1"/>
    </xf>
    <xf numFmtId="4" fontId="16" fillId="0" borderId="75" xfId="0" applyNumberFormat="1" applyFont="1" applyBorder="1" applyAlignment="1">
      <alignment horizontal="right" vertical="center" wrapText="1"/>
    </xf>
    <xf numFmtId="0" fontId="16" fillId="0" borderId="83" xfId="0" applyFont="1" applyBorder="1" applyAlignment="1">
      <alignment vertical="center" wrapText="1"/>
    </xf>
    <xf numFmtId="4" fontId="16" fillId="0" borderId="84" xfId="0" applyNumberFormat="1" applyFont="1" applyBorder="1" applyAlignment="1">
      <alignment horizontal="right" vertical="center" wrapText="1"/>
    </xf>
    <xf numFmtId="0" fontId="17" fillId="0" borderId="12" xfId="0" applyFont="1" applyBorder="1" applyAlignment="1">
      <alignment horizontal="right" wrapText="1"/>
    </xf>
    <xf numFmtId="4" fontId="17" fillId="0" borderId="4" xfId="0" applyNumberFormat="1" applyFont="1" applyBorder="1" applyAlignment="1">
      <alignment horizontal="right" vertical="center" wrapText="1"/>
    </xf>
    <xf numFmtId="0" fontId="17" fillId="0" borderId="14" xfId="0" applyFont="1" applyBorder="1" applyAlignment="1">
      <alignment horizontal="left" vertical="top" wrapText="1"/>
    </xf>
    <xf numFmtId="0" fontId="17" fillId="0" borderId="15" xfId="0" applyFont="1" applyBorder="1" applyAlignment="1">
      <alignment horizontal="left" vertical="top" wrapText="1"/>
    </xf>
    <xf numFmtId="0" fontId="17" fillId="0" borderId="15" xfId="0" applyFont="1" applyBorder="1" applyAlignment="1">
      <alignment horizontal="right" wrapText="1"/>
    </xf>
    <xf numFmtId="0" fontId="16" fillId="0" borderId="16" xfId="0" applyFont="1" applyBorder="1" applyAlignment="1">
      <alignment horizontal="right" vertical="center" wrapText="1"/>
    </xf>
    <xf numFmtId="0" fontId="17" fillId="0" borderId="22" xfId="0" applyFont="1" applyBorder="1" applyAlignment="1">
      <alignment vertical="center" wrapText="1"/>
    </xf>
    <xf numFmtId="0" fontId="16" fillId="0" borderId="40" xfId="0" applyFont="1" applyBorder="1" applyAlignment="1">
      <alignment horizontal="right" vertical="center" wrapText="1"/>
    </xf>
    <xf numFmtId="0" fontId="21" fillId="0" borderId="116" xfId="0" applyFont="1" applyBorder="1" applyAlignment="1">
      <alignment horizontal="left" vertical="top" wrapText="1"/>
    </xf>
    <xf numFmtId="0" fontId="21" fillId="0" borderId="122" xfId="0" applyFont="1" applyBorder="1" applyAlignment="1">
      <alignment horizontal="left" vertical="top" wrapText="1"/>
    </xf>
    <xf numFmtId="0" fontId="15" fillId="0" borderId="122" xfId="0" applyFont="1" applyBorder="1" applyAlignment="1">
      <alignment vertical="center" wrapText="1"/>
    </xf>
    <xf numFmtId="0" fontId="17" fillId="0" borderId="85" xfId="0" applyFont="1" applyBorder="1" applyAlignment="1">
      <alignment horizontal="left" vertical="top" wrapText="1"/>
    </xf>
    <xf numFmtId="0" fontId="17" fillId="0" borderId="86" xfId="0" applyFont="1" applyBorder="1" applyAlignment="1">
      <alignment horizontal="left" vertical="top" wrapText="1"/>
    </xf>
    <xf numFmtId="0" fontId="16" fillId="0" borderId="12" xfId="0" applyFont="1" applyBorder="1" applyAlignment="1">
      <alignment horizontal="right" wrapText="1"/>
    </xf>
    <xf numFmtId="0" fontId="17" fillId="0" borderId="3" xfId="0" applyFont="1" applyBorder="1" applyAlignment="1">
      <alignment horizontal="right" vertical="center" wrapText="1"/>
    </xf>
    <xf numFmtId="0" fontId="17" fillId="0" borderId="23" xfId="0" applyFont="1" applyBorder="1" applyAlignment="1">
      <alignment horizontal="center" vertical="top" wrapText="1"/>
    </xf>
    <xf numFmtId="0" fontId="17" fillId="0" borderId="24" xfId="0" applyFont="1" applyBorder="1" applyAlignment="1">
      <alignment horizontal="center" vertical="top" wrapText="1"/>
    </xf>
    <xf numFmtId="0" fontId="17" fillId="0" borderId="24" xfId="0" applyFont="1" applyBorder="1" applyAlignment="1">
      <alignment vertical="center" wrapText="1"/>
    </xf>
    <xf numFmtId="0" fontId="16" fillId="0" borderId="25" xfId="0" applyFont="1" applyBorder="1" applyAlignment="1">
      <alignment horizontal="right" vertical="center" wrapText="1"/>
    </xf>
    <xf numFmtId="0" fontId="17" fillId="0" borderId="88" xfId="0" applyFont="1" applyBorder="1" applyAlignment="1">
      <alignment horizontal="left" vertical="top" wrapText="1"/>
    </xf>
    <xf numFmtId="0" fontId="16" fillId="0" borderId="88" xfId="0" applyFont="1" applyBorder="1" applyAlignment="1">
      <alignment vertical="center" wrapText="1"/>
    </xf>
    <xf numFmtId="4" fontId="16" fillId="0" borderId="89" xfId="0" applyNumberFormat="1" applyFont="1" applyBorder="1" applyAlignment="1">
      <alignment horizontal="right" vertical="center" wrapText="1"/>
    </xf>
    <xf numFmtId="0" fontId="17" fillId="0" borderId="90" xfId="0" applyFont="1" applyBorder="1" applyAlignment="1">
      <alignment horizontal="left" vertical="top" wrapText="1"/>
    </xf>
    <xf numFmtId="4" fontId="16" fillId="0" borderId="81" xfId="0" applyNumberFormat="1" applyFont="1" applyBorder="1" applyAlignment="1">
      <alignment horizontal="right" vertical="center" wrapText="1"/>
    </xf>
    <xf numFmtId="0" fontId="17" fillId="0" borderId="26" xfId="0" applyFont="1" applyBorder="1" applyAlignment="1">
      <alignment horizontal="left" vertical="top" wrapText="1"/>
    </xf>
    <xf numFmtId="0" fontId="16" fillId="0" borderId="27" xfId="0" applyFont="1" applyBorder="1" applyAlignment="1">
      <alignment horizontal="right" wrapText="1"/>
    </xf>
    <xf numFmtId="4" fontId="17" fillId="0" borderId="28" xfId="0" applyNumberFormat="1" applyFont="1" applyBorder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0" fontId="17" fillId="0" borderId="37" xfId="0" applyFont="1" applyBorder="1" applyAlignment="1">
      <alignment horizontal="center" vertical="top" wrapText="1"/>
    </xf>
    <xf numFmtId="0" fontId="17" fillId="0" borderId="38" xfId="0" applyFont="1" applyBorder="1" applyAlignment="1">
      <alignment horizontal="center" vertical="top" wrapText="1"/>
    </xf>
    <xf numFmtId="0" fontId="17" fillId="0" borderId="38" xfId="0" applyFont="1" applyBorder="1" applyAlignment="1">
      <alignment vertical="center" wrapText="1"/>
    </xf>
    <xf numFmtId="0" fontId="16" fillId="0" borderId="39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6" fillId="0" borderId="79" xfId="0" applyFont="1" applyBorder="1" applyAlignment="1">
      <alignment vertical="center" wrapText="1"/>
    </xf>
    <xf numFmtId="4" fontId="17" fillId="0" borderId="2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left" vertical="top" wrapText="1"/>
    </xf>
    <xf numFmtId="0" fontId="21" fillId="0" borderId="78" xfId="0" applyFont="1" applyBorder="1" applyAlignment="1">
      <alignment horizontal="left" vertical="top" wrapText="1"/>
    </xf>
    <xf numFmtId="0" fontId="21" fillId="0" borderId="79" xfId="0" applyFont="1" applyBorder="1" applyAlignment="1">
      <alignment horizontal="left" vertical="top" wrapText="1"/>
    </xf>
    <xf numFmtId="4" fontId="15" fillId="0" borderId="80" xfId="0" applyNumberFormat="1" applyFont="1" applyBorder="1" applyAlignment="1">
      <alignment horizontal="right" vertical="center" wrapText="1"/>
    </xf>
    <xf numFmtId="0" fontId="16" fillId="0" borderId="69" xfId="0" applyFont="1" applyBorder="1" applyAlignment="1">
      <alignment horizontal="left" vertical="center" wrapText="1"/>
    </xf>
    <xf numFmtId="0" fontId="17" fillId="0" borderId="93" xfId="0" applyFont="1" applyBorder="1" applyAlignment="1">
      <alignment horizontal="right" vertical="center" wrapText="1"/>
    </xf>
    <xf numFmtId="4" fontId="17" fillId="0" borderId="58" xfId="0" applyNumberFormat="1" applyFont="1" applyBorder="1" applyAlignment="1">
      <alignment horizontal="right" vertical="center" wrapText="1"/>
    </xf>
    <xf numFmtId="0" fontId="17" fillId="0" borderId="59" xfId="0" applyFont="1" applyBorder="1" applyAlignment="1">
      <alignment vertical="center" wrapText="1"/>
    </xf>
    <xf numFmtId="0" fontId="17" fillId="0" borderId="94" xfId="0" applyFont="1" applyBorder="1" applyAlignment="1">
      <alignment horizontal="left" vertical="top" wrapText="1"/>
    </xf>
    <xf numFmtId="0" fontId="16" fillId="0" borderId="94" xfId="0" applyFont="1" applyBorder="1" applyAlignment="1">
      <alignment vertical="center" wrapText="1"/>
    </xf>
    <xf numFmtId="4" fontId="15" fillId="0" borderId="91" xfId="0" applyNumberFormat="1" applyFont="1" applyBorder="1" applyAlignment="1">
      <alignment horizontal="right" vertical="center" wrapText="1"/>
    </xf>
    <xf numFmtId="0" fontId="16" fillId="0" borderId="76" xfId="0" applyFont="1" applyBorder="1" applyAlignment="1">
      <alignment vertical="center" wrapText="1"/>
    </xf>
    <xf numFmtId="0" fontId="17" fillId="0" borderId="90" xfId="0" applyFont="1" applyBorder="1" applyAlignment="1">
      <alignment horizontal="right" vertical="center" wrapText="1"/>
    </xf>
    <xf numFmtId="4" fontId="21" fillId="0" borderId="21" xfId="0" applyNumberFormat="1" applyFont="1" applyBorder="1" applyAlignment="1">
      <alignment horizontal="right" vertical="center" wrapText="1"/>
    </xf>
    <xf numFmtId="0" fontId="17" fillId="0" borderId="32" xfId="0" applyFont="1" applyBorder="1" applyAlignment="1">
      <alignment horizontal="center" vertical="top" wrapText="1"/>
    </xf>
    <xf numFmtId="0" fontId="17" fillId="0" borderId="32" xfId="0" applyFont="1" applyBorder="1" applyAlignment="1">
      <alignment vertical="center" wrapText="1"/>
    </xf>
    <xf numFmtId="0" fontId="17" fillId="0" borderId="15" xfId="0" applyFont="1" applyBorder="1" applyAlignment="1">
      <alignment horizontal="center" vertical="top" wrapText="1"/>
    </xf>
    <xf numFmtId="0" fontId="17" fillId="0" borderId="15" xfId="0" applyFont="1" applyBorder="1" applyAlignment="1">
      <alignment vertical="center" wrapText="1"/>
    </xf>
    <xf numFmtId="0" fontId="21" fillId="0" borderId="11" xfId="0" applyFont="1" applyBorder="1" applyAlignment="1">
      <alignment horizontal="left" vertical="top" wrapText="1"/>
    </xf>
    <xf numFmtId="0" fontId="21" fillId="0" borderId="12" xfId="0" applyFont="1" applyBorder="1" applyAlignment="1">
      <alignment horizontal="left" vertical="top" wrapText="1"/>
    </xf>
    <xf numFmtId="0" fontId="15" fillId="0" borderId="12" xfId="0" applyFont="1" applyBorder="1" applyAlignment="1">
      <alignment vertical="center" wrapText="1"/>
    </xf>
    <xf numFmtId="4" fontId="15" fillId="0" borderId="4" xfId="0" applyNumberFormat="1" applyFont="1" applyBorder="1" applyAlignment="1">
      <alignment horizontal="right" vertical="center" wrapText="1"/>
    </xf>
    <xf numFmtId="0" fontId="17" fillId="0" borderId="12" xfId="0" applyFont="1" applyBorder="1" applyAlignment="1">
      <alignment horizontal="right" vertical="center" wrapText="1"/>
    </xf>
    <xf numFmtId="0" fontId="17" fillId="0" borderId="42" xfId="0" applyFont="1" applyBorder="1" applyAlignment="1">
      <alignment horizontal="left" vertical="top" wrapText="1"/>
    </xf>
    <xf numFmtId="0" fontId="17" fillId="0" borderId="15" xfId="0" applyFont="1" applyBorder="1" applyAlignment="1">
      <alignment horizontal="right" vertical="center" wrapText="1"/>
    </xf>
    <xf numFmtId="4" fontId="17" fillId="0" borderId="41" xfId="0" applyNumberFormat="1" applyFont="1" applyBorder="1" applyAlignment="1">
      <alignment horizontal="right" vertical="center" wrapText="1"/>
    </xf>
    <xf numFmtId="0" fontId="17" fillId="0" borderId="22" xfId="0" applyFont="1" applyBorder="1" applyAlignment="1">
      <alignment horizontal="center" vertical="top" wrapText="1"/>
    </xf>
    <xf numFmtId="0" fontId="17" fillId="0" borderId="43" xfId="0" applyFont="1" applyBorder="1" applyAlignment="1">
      <alignment vertical="center" wrapText="1"/>
    </xf>
    <xf numFmtId="0" fontId="17" fillId="0" borderId="40" xfId="0" applyFont="1" applyBorder="1" applyAlignment="1">
      <alignment horizontal="right" vertical="center" wrapText="1"/>
    </xf>
    <xf numFmtId="0" fontId="16" fillId="0" borderId="86" xfId="0" applyFont="1" applyBorder="1" applyAlignment="1">
      <alignment vertical="center" wrapText="1"/>
    </xf>
    <xf numFmtId="4" fontId="16" fillId="0" borderId="87" xfId="0" applyNumberFormat="1" applyFont="1" applyBorder="1" applyAlignment="1">
      <alignment horizontal="right" wrapText="1"/>
    </xf>
    <xf numFmtId="0" fontId="16" fillId="0" borderId="72" xfId="0" applyFont="1" applyBorder="1" applyAlignment="1">
      <alignment horizontal="right" wrapText="1"/>
    </xf>
    <xf numFmtId="4" fontId="17" fillId="0" borderId="21" xfId="0" applyNumberFormat="1" applyFont="1" applyBorder="1" applyAlignment="1">
      <alignment horizontal="right" wrapText="1"/>
    </xf>
    <xf numFmtId="0" fontId="17" fillId="0" borderId="61" xfId="0" applyFont="1" applyBorder="1" applyAlignment="1">
      <alignment horizontal="right" vertical="center" wrapText="1"/>
    </xf>
    <xf numFmtId="0" fontId="17" fillId="0" borderId="60" xfId="0" applyFont="1" applyBorder="1" applyAlignment="1">
      <alignment horizontal="center" vertical="top" wrapText="1"/>
    </xf>
    <xf numFmtId="0" fontId="17" fillId="0" borderId="62" xfId="0" applyFont="1" applyBorder="1" applyAlignment="1">
      <alignment vertical="center" wrapText="1"/>
    </xf>
    <xf numFmtId="4" fontId="15" fillId="0" borderId="77" xfId="0" applyNumberFormat="1" applyFont="1" applyBorder="1" applyAlignment="1">
      <alignment horizontal="right" wrapText="1"/>
    </xf>
    <xf numFmtId="0" fontId="16" fillId="0" borderId="27" xfId="0" applyFont="1" applyBorder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17" fillId="0" borderId="78" xfId="0" applyFont="1" applyBorder="1" applyAlignment="1">
      <alignment vertical="top" wrapText="1"/>
    </xf>
    <xf numFmtId="0" fontId="16" fillId="0" borderId="94" xfId="0" applyFont="1" applyBorder="1" applyAlignment="1">
      <alignment horizontal="justify" vertical="center" wrapText="1"/>
    </xf>
    <xf numFmtId="4" fontId="16" fillId="0" borderId="91" xfId="0" applyNumberFormat="1" applyFont="1" applyBorder="1" applyAlignment="1">
      <alignment horizontal="right" wrapText="1"/>
    </xf>
    <xf numFmtId="0" fontId="17" fillId="0" borderId="71" xfId="0" applyFont="1" applyBorder="1" applyAlignment="1">
      <alignment vertical="top" wrapText="1"/>
    </xf>
    <xf numFmtId="0" fontId="17" fillId="0" borderId="90" xfId="0" applyFont="1" applyBorder="1" applyAlignment="1">
      <alignment vertical="top" wrapText="1"/>
    </xf>
    <xf numFmtId="0" fontId="16" fillId="0" borderId="90" xfId="0" applyFont="1" applyBorder="1" applyAlignment="1">
      <alignment horizontal="justify" vertical="center" wrapText="1"/>
    </xf>
    <xf numFmtId="0" fontId="17" fillId="0" borderId="1" xfId="0" applyFont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4" fontId="17" fillId="0" borderId="3" xfId="0" applyNumberFormat="1" applyFont="1" applyBorder="1" applyAlignment="1">
      <alignment horizontal="right" vertical="center" wrapText="1"/>
    </xf>
    <xf numFmtId="16" fontId="17" fillId="0" borderId="66" xfId="0" applyNumberFormat="1" applyFont="1" applyBorder="1" applyAlignment="1">
      <alignment horizontal="left" vertical="top" wrapText="1"/>
    </xf>
    <xf numFmtId="4" fontId="15" fillId="0" borderId="75" xfId="0" applyNumberFormat="1" applyFont="1" applyBorder="1" applyAlignment="1">
      <alignment horizontal="right" wrapText="1"/>
    </xf>
    <xf numFmtId="16" fontId="17" fillId="0" borderId="69" xfId="0" applyNumberFormat="1" applyFont="1" applyBorder="1" applyAlignment="1">
      <alignment horizontal="left" vertical="top" wrapText="1"/>
    </xf>
    <xf numFmtId="16" fontId="17" fillId="0" borderId="71" xfId="0" applyNumberFormat="1" applyFont="1" applyBorder="1" applyAlignment="1">
      <alignment horizontal="left" vertical="top" wrapText="1"/>
    </xf>
    <xf numFmtId="16" fontId="17" fillId="0" borderId="72" xfId="0" applyNumberFormat="1" applyFont="1" applyBorder="1" applyAlignment="1">
      <alignment horizontal="left" vertical="top" wrapText="1"/>
    </xf>
    <xf numFmtId="0" fontId="16" fillId="0" borderId="72" xfId="0" applyFont="1" applyBorder="1" applyAlignment="1">
      <alignment horizontal="justify" vertical="center" wrapText="1"/>
    </xf>
    <xf numFmtId="4" fontId="16" fillId="0" borderId="81" xfId="0" applyNumberFormat="1" applyFont="1" applyBorder="1" applyAlignment="1">
      <alignment horizontal="right" wrapText="1"/>
    </xf>
    <xf numFmtId="16" fontId="17" fillId="0" borderId="11" xfId="0" applyNumberFormat="1" applyFont="1" applyBorder="1" applyAlignment="1">
      <alignment horizontal="left" vertical="top" wrapText="1"/>
    </xf>
    <xf numFmtId="16" fontId="17" fillId="0" borderId="12" xfId="0" applyNumberFormat="1" applyFont="1" applyBorder="1" applyAlignment="1">
      <alignment horizontal="left" vertical="top" wrapText="1"/>
    </xf>
    <xf numFmtId="0" fontId="17" fillId="0" borderId="98" xfId="0" applyFont="1" applyBorder="1" applyAlignment="1">
      <alignment horizontal="left" vertical="top" wrapText="1"/>
    </xf>
    <xf numFmtId="0" fontId="17" fillId="0" borderId="99" xfId="0" applyFont="1" applyBorder="1" applyAlignment="1">
      <alignment horizontal="left" vertical="top" wrapText="1"/>
    </xf>
    <xf numFmtId="0" fontId="16" fillId="0" borderId="99" xfId="0" applyFont="1" applyBorder="1" applyAlignment="1">
      <alignment vertical="center" wrapText="1"/>
    </xf>
    <xf numFmtId="4" fontId="16" fillId="0" borderId="100" xfId="0" applyNumberFormat="1" applyFont="1" applyBorder="1" applyAlignment="1">
      <alignment horizontal="right" wrapText="1"/>
    </xf>
    <xf numFmtId="0" fontId="16" fillId="0" borderId="102" xfId="0" applyFont="1" applyBorder="1" applyAlignment="1">
      <alignment vertical="center" wrapText="1"/>
    </xf>
    <xf numFmtId="4" fontId="16" fillId="0" borderId="103" xfId="0" applyNumberFormat="1" applyFont="1" applyBorder="1" applyAlignment="1">
      <alignment horizontal="right" wrapText="1"/>
    </xf>
    <xf numFmtId="16" fontId="17" fillId="0" borderId="101" xfId="0" applyNumberFormat="1" applyFont="1" applyBorder="1" applyAlignment="1">
      <alignment horizontal="left" vertical="top" wrapText="1"/>
    </xf>
    <xf numFmtId="4" fontId="16" fillId="0" borderId="104" xfId="0" applyNumberFormat="1" applyFont="1" applyBorder="1" applyAlignment="1">
      <alignment horizontal="right" wrapText="1"/>
    </xf>
    <xf numFmtId="4" fontId="16" fillId="0" borderId="107" xfId="0" applyNumberFormat="1" applyFont="1" applyBorder="1" applyAlignment="1">
      <alignment horizontal="right" wrapText="1"/>
    </xf>
    <xf numFmtId="0" fontId="22" fillId="0" borderId="105" xfId="0" applyFont="1" applyBorder="1" applyAlignment="1">
      <alignment horizontal="left" vertical="top" wrapText="1"/>
    </xf>
    <xf numFmtId="0" fontId="21" fillId="0" borderId="105" xfId="0" applyFont="1" applyBorder="1" applyAlignment="1">
      <alignment horizontal="left" vertical="top" wrapText="1"/>
    </xf>
    <xf numFmtId="0" fontId="14" fillId="0" borderId="105" xfId="0" applyFont="1" applyBorder="1" applyAlignment="1">
      <alignment horizontal="right" vertical="center" wrapText="1"/>
    </xf>
    <xf numFmtId="4" fontId="22" fillId="0" borderId="106" xfId="0" applyNumberFormat="1" applyFont="1" applyBorder="1" applyAlignment="1">
      <alignment horizontal="right" vertical="center" wrapText="1"/>
    </xf>
    <xf numFmtId="0" fontId="22" fillId="0" borderId="0" xfId="0" applyFont="1" applyAlignment="1">
      <alignment horizontal="left" vertical="top" wrapText="1"/>
    </xf>
    <xf numFmtId="0" fontId="14" fillId="0" borderId="0" xfId="0" applyFont="1" applyAlignment="1">
      <alignment horizontal="right" vertical="center" wrapText="1"/>
    </xf>
    <xf numFmtId="4" fontId="22" fillId="0" borderId="0" xfId="0" applyNumberFormat="1" applyFont="1" applyAlignment="1">
      <alignment horizontal="right" vertical="center" wrapText="1"/>
    </xf>
    <xf numFmtId="0" fontId="22" fillId="0" borderId="31" xfId="0" applyFont="1" applyBorder="1" applyAlignment="1">
      <alignment horizontal="center" vertical="top" wrapText="1"/>
    </xf>
    <xf numFmtId="0" fontId="21" fillId="0" borderId="32" xfId="0" applyFont="1" applyBorder="1" applyAlignment="1">
      <alignment horizontal="center" vertical="top" wrapText="1"/>
    </xf>
    <xf numFmtId="0" fontId="22" fillId="0" borderId="32" xfId="0" applyFont="1" applyBorder="1" applyAlignment="1">
      <alignment vertical="center" wrapText="1"/>
    </xf>
    <xf numFmtId="0" fontId="14" fillId="0" borderId="33" xfId="0" applyFont="1" applyBorder="1" applyAlignment="1">
      <alignment horizontal="right" vertical="center" wrapText="1"/>
    </xf>
    <xf numFmtId="0" fontId="22" fillId="0" borderId="1" xfId="0" applyFont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top" wrapText="1"/>
    </xf>
    <xf numFmtId="0" fontId="22" fillId="0" borderId="2" xfId="0" applyFont="1" applyBorder="1" applyAlignment="1">
      <alignment vertical="center" wrapText="1"/>
    </xf>
    <xf numFmtId="0" fontId="14" fillId="0" borderId="3" xfId="0" applyFont="1" applyBorder="1" applyAlignment="1">
      <alignment horizontal="right" vertical="center" wrapText="1"/>
    </xf>
    <xf numFmtId="0" fontId="14" fillId="0" borderId="79" xfId="0" applyFont="1" applyBorder="1" applyAlignment="1">
      <alignment vertical="center" wrapText="1"/>
    </xf>
    <xf numFmtId="4" fontId="14" fillId="0" borderId="80" xfId="0" applyNumberFormat="1" applyFont="1" applyBorder="1" applyAlignment="1">
      <alignment horizontal="right" vertical="center" wrapText="1"/>
    </xf>
    <xf numFmtId="0" fontId="14" fillId="0" borderId="69" xfId="0" applyFont="1" applyBorder="1" applyAlignment="1">
      <alignment vertical="center" wrapText="1"/>
    </xf>
    <xf numFmtId="0" fontId="22" fillId="0" borderId="75" xfId="0" applyFont="1" applyBorder="1" applyAlignment="1">
      <alignment horizontal="right" vertical="center" wrapText="1"/>
    </xf>
    <xf numFmtId="0" fontId="22" fillId="0" borderId="77" xfId="0" applyFont="1" applyBorder="1" applyAlignment="1">
      <alignment horizontal="right" vertical="center" wrapText="1"/>
    </xf>
    <xf numFmtId="0" fontId="14" fillId="0" borderId="69" xfId="0" applyFont="1" applyBorder="1" applyAlignment="1">
      <alignment horizontal="right" wrapText="1"/>
    </xf>
    <xf numFmtId="4" fontId="22" fillId="0" borderId="91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right" wrapText="1"/>
    </xf>
    <xf numFmtId="0" fontId="22" fillId="0" borderId="37" xfId="0" applyFont="1" applyBorder="1" applyAlignment="1">
      <alignment horizontal="center" vertical="top" wrapText="1"/>
    </xf>
    <xf numFmtId="0" fontId="21" fillId="0" borderId="38" xfId="0" applyFont="1" applyBorder="1" applyAlignment="1">
      <alignment horizontal="center" vertical="top" wrapText="1"/>
    </xf>
    <xf numFmtId="0" fontId="22" fillId="0" borderId="38" xfId="0" applyFont="1" applyBorder="1" applyAlignment="1">
      <alignment vertical="center" wrapText="1"/>
    </xf>
    <xf numFmtId="0" fontId="14" fillId="0" borderId="39" xfId="0" applyFont="1" applyBorder="1" applyAlignment="1">
      <alignment horizontal="right" vertical="center" wrapText="1"/>
    </xf>
    <xf numFmtId="0" fontId="22" fillId="0" borderId="78" xfId="0" applyFont="1" applyBorder="1" applyAlignment="1">
      <alignment horizontal="left" vertical="top" wrapText="1"/>
    </xf>
    <xf numFmtId="4" fontId="14" fillId="0" borderId="70" xfId="0" applyNumberFormat="1" applyFont="1" applyBorder="1" applyAlignment="1">
      <alignment horizontal="right" vertical="center" wrapText="1"/>
    </xf>
    <xf numFmtId="4" fontId="15" fillId="0" borderId="77" xfId="0" applyNumberFormat="1" applyFont="1" applyBorder="1" applyAlignment="1">
      <alignment horizontal="right" vertical="center" wrapText="1"/>
    </xf>
    <xf numFmtId="0" fontId="22" fillId="0" borderId="71" xfId="0" applyFont="1" applyBorder="1" applyAlignment="1">
      <alignment horizontal="left" vertical="top" wrapText="1"/>
    </xf>
    <xf numFmtId="0" fontId="14" fillId="0" borderId="72" xfId="0" applyFont="1" applyBorder="1" applyAlignment="1">
      <alignment horizontal="right" wrapText="1"/>
    </xf>
    <xf numFmtId="4" fontId="22" fillId="0" borderId="21" xfId="0" applyNumberFormat="1" applyFont="1" applyBorder="1" applyAlignment="1">
      <alignment horizontal="right" vertical="center" wrapText="1"/>
    </xf>
    <xf numFmtId="16" fontId="22" fillId="0" borderId="68" xfId="0" applyNumberFormat="1" applyFont="1" applyBorder="1" applyAlignment="1">
      <alignment horizontal="left" vertical="top" wrapText="1"/>
    </xf>
    <xf numFmtId="4" fontId="23" fillId="0" borderId="77" xfId="0" applyNumberFormat="1" applyFont="1" applyBorder="1" applyAlignment="1">
      <alignment horizontal="right" vertical="center" wrapText="1"/>
    </xf>
    <xf numFmtId="0" fontId="22" fillId="0" borderId="72" xfId="0" applyFont="1" applyBorder="1" applyAlignment="1">
      <alignment horizontal="right" vertical="center" wrapText="1"/>
    </xf>
    <xf numFmtId="0" fontId="22" fillId="0" borderId="27" xfId="0" applyFont="1" applyBorder="1" applyAlignment="1">
      <alignment horizontal="right" vertical="center" wrapText="1"/>
    </xf>
    <xf numFmtId="4" fontId="22" fillId="0" borderId="28" xfId="0" applyNumberFormat="1" applyFont="1" applyBorder="1" applyAlignment="1">
      <alignment horizontal="right" vertical="center" wrapText="1"/>
    </xf>
    <xf numFmtId="0" fontId="22" fillId="0" borderId="0" xfId="0" applyFont="1" applyAlignment="1">
      <alignment horizontal="right" vertical="center" wrapText="1"/>
    </xf>
    <xf numFmtId="0" fontId="22" fillId="0" borderId="8" xfId="0" applyFont="1" applyBorder="1" applyAlignment="1">
      <alignment horizontal="center" vertical="top" wrapText="1"/>
    </xf>
    <xf numFmtId="0" fontId="21" fillId="0" borderId="9" xfId="0" applyFont="1" applyBorder="1" applyAlignment="1">
      <alignment horizontal="center" vertical="top" wrapText="1"/>
    </xf>
    <xf numFmtId="0" fontId="22" fillId="0" borderId="9" xfId="0" applyFont="1" applyBorder="1" applyAlignment="1">
      <alignment vertical="center" wrapText="1"/>
    </xf>
    <xf numFmtId="0" fontId="14" fillId="0" borderId="10" xfId="0" applyFont="1" applyBorder="1" applyAlignment="1">
      <alignment horizontal="right" vertical="center" wrapText="1"/>
    </xf>
    <xf numFmtId="0" fontId="21" fillId="0" borderId="94" xfId="0" applyFont="1" applyBorder="1" applyAlignment="1">
      <alignment horizontal="left" vertical="top" wrapText="1"/>
    </xf>
    <xf numFmtId="0" fontId="14" fillId="0" borderId="94" xfId="0" applyFont="1" applyBorder="1" applyAlignment="1">
      <alignment vertical="center" wrapText="1"/>
    </xf>
    <xf numFmtId="4" fontId="14" fillId="0" borderId="91" xfId="0" applyNumberFormat="1" applyFont="1" applyBorder="1" applyAlignment="1">
      <alignment horizontal="right" vertical="center" wrapText="1"/>
    </xf>
    <xf numFmtId="0" fontId="21" fillId="0" borderId="76" xfId="0" applyFont="1" applyBorder="1" applyAlignment="1">
      <alignment horizontal="left" vertical="top" wrapText="1"/>
    </xf>
    <xf numFmtId="0" fontId="14" fillId="0" borderId="76" xfId="0" applyFont="1" applyBorder="1" applyAlignment="1">
      <alignment vertical="center" wrapText="1"/>
    </xf>
    <xf numFmtId="4" fontId="14" fillId="0" borderId="75" xfId="0" applyNumberFormat="1" applyFont="1" applyBorder="1" applyAlignment="1">
      <alignment horizontal="right" vertical="center" wrapText="1"/>
    </xf>
    <xf numFmtId="4" fontId="14" fillId="0" borderId="77" xfId="0" applyNumberFormat="1" applyFont="1" applyBorder="1" applyAlignment="1">
      <alignment horizontal="right" vertical="center" wrapText="1"/>
    </xf>
    <xf numFmtId="0" fontId="22" fillId="0" borderId="90" xfId="0" applyFont="1" applyBorder="1" applyAlignment="1">
      <alignment horizontal="right" vertical="center" wrapText="1"/>
    </xf>
    <xf numFmtId="0" fontId="22" fillId="0" borderId="2" xfId="0" applyFont="1" applyBorder="1" applyAlignment="1">
      <alignment horizontal="right" vertical="center" wrapText="1"/>
    </xf>
    <xf numFmtId="0" fontId="22" fillId="0" borderId="3" xfId="0" applyFont="1" applyBorder="1" applyAlignment="1">
      <alignment horizontal="right" vertical="center" wrapText="1"/>
    </xf>
    <xf numFmtId="0" fontId="22" fillId="0" borderId="53" xfId="0" applyFont="1" applyBorder="1" applyAlignment="1">
      <alignment horizontal="center" vertical="top" wrapText="1"/>
    </xf>
    <xf numFmtId="0" fontId="21" fillId="0" borderId="54" xfId="0" applyFont="1" applyBorder="1" applyAlignment="1">
      <alignment horizontal="center" vertical="top" wrapText="1"/>
    </xf>
    <xf numFmtId="0" fontId="22" fillId="0" borderId="54" xfId="0" applyFont="1" applyBorder="1" applyAlignment="1">
      <alignment vertical="center" wrapText="1"/>
    </xf>
    <xf numFmtId="0" fontId="14" fillId="0" borderId="55" xfId="0" applyFont="1" applyBorder="1" applyAlignment="1">
      <alignment horizontal="right" vertical="center" wrapText="1"/>
    </xf>
    <xf numFmtId="16" fontId="22" fillId="0" borderId="78" xfId="0" applyNumberFormat="1" applyFont="1" applyBorder="1" applyAlignment="1">
      <alignment horizontal="left" vertical="top" wrapText="1"/>
    </xf>
    <xf numFmtId="16" fontId="21" fillId="0" borderId="76" xfId="0" applyNumberFormat="1" applyFont="1" applyBorder="1" applyAlignment="1">
      <alignment horizontal="left" vertical="top" wrapText="1"/>
    </xf>
    <xf numFmtId="0" fontId="22" fillId="0" borderId="15" xfId="0" applyFont="1" applyBorder="1" applyAlignment="1">
      <alignment horizontal="right" vertical="center" wrapText="1"/>
    </xf>
    <xf numFmtId="4" fontId="22" fillId="0" borderId="16" xfId="0" applyNumberFormat="1" applyFont="1" applyBorder="1" applyAlignment="1">
      <alignment horizontal="right" vertical="center" wrapText="1"/>
    </xf>
    <xf numFmtId="0" fontId="22" fillId="0" borderId="34" xfId="0" applyFont="1" applyBorder="1" applyAlignment="1">
      <alignment horizontal="left" vertical="top" wrapText="1"/>
    </xf>
    <xf numFmtId="0" fontId="21" fillId="0" borderId="22" xfId="0" applyFont="1" applyBorder="1" applyAlignment="1">
      <alignment horizontal="left" vertical="top" wrapText="1"/>
    </xf>
    <xf numFmtId="0" fontId="22" fillId="0" borderId="22" xfId="0" applyFont="1" applyBorder="1" applyAlignment="1">
      <alignment vertical="center" wrapText="1"/>
    </xf>
    <xf numFmtId="0" fontId="14" fillId="0" borderId="35" xfId="0" applyFont="1" applyBorder="1" applyAlignment="1">
      <alignment horizontal="right" vertical="center" wrapText="1"/>
    </xf>
    <xf numFmtId="0" fontId="22" fillId="0" borderId="85" xfId="0" applyFont="1" applyBorder="1" applyAlignment="1">
      <alignment horizontal="left" vertical="top" wrapText="1"/>
    </xf>
    <xf numFmtId="0" fontId="21" fillId="0" borderId="88" xfId="0" applyFont="1" applyBorder="1" applyAlignment="1">
      <alignment horizontal="left" vertical="top" wrapText="1"/>
    </xf>
    <xf numFmtId="0" fontId="14" fillId="0" borderId="88" xfId="0" applyFont="1" applyBorder="1" applyAlignment="1">
      <alignment vertical="center" wrapText="1"/>
    </xf>
    <xf numFmtId="4" fontId="14" fillId="0" borderId="89" xfId="0" applyNumberFormat="1" applyFont="1" applyBorder="1" applyAlignment="1">
      <alignment horizontal="right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vertical="center" wrapText="1"/>
    </xf>
    <xf numFmtId="0" fontId="21" fillId="0" borderId="10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68" xfId="0" applyFont="1" applyBorder="1" applyAlignment="1">
      <alignment vertical="center" wrapText="1"/>
    </xf>
    <xf numFmtId="0" fontId="21" fillId="0" borderId="69" xfId="0" applyFont="1" applyBorder="1" applyAlignment="1">
      <alignment vertical="center" wrapText="1"/>
    </xf>
    <xf numFmtId="4" fontId="15" fillId="0" borderId="75" xfId="0" applyNumberFormat="1" applyFont="1" applyBorder="1" applyAlignment="1">
      <alignment wrapText="1"/>
    </xf>
    <xf numFmtId="4" fontId="15" fillId="0" borderId="70" xfId="0" applyNumberFormat="1" applyFont="1" applyBorder="1" applyAlignment="1">
      <alignment wrapText="1"/>
    </xf>
    <xf numFmtId="4" fontId="15" fillId="0" borderId="73" xfId="0" applyNumberFormat="1" applyFont="1" applyBorder="1" applyAlignment="1">
      <alignment wrapText="1"/>
    </xf>
    <xf numFmtId="0" fontId="21" fillId="0" borderId="71" xfId="0" applyFont="1" applyBorder="1" applyAlignment="1">
      <alignment vertical="center" wrapText="1"/>
    </xf>
    <xf numFmtId="0" fontId="21" fillId="0" borderId="72" xfId="0" applyFont="1" applyBorder="1" applyAlignment="1">
      <alignment vertical="center" wrapText="1"/>
    </xf>
    <xf numFmtId="0" fontId="21" fillId="0" borderId="72" xfId="0" applyFont="1" applyBorder="1" applyAlignment="1">
      <alignment horizontal="right" wrapText="1"/>
    </xf>
    <xf numFmtId="0" fontId="21" fillId="0" borderId="0" xfId="0" applyFont="1" applyAlignment="1">
      <alignment horizontal="right" vertical="center" wrapText="1"/>
    </xf>
    <xf numFmtId="0" fontId="22" fillId="0" borderId="0" xfId="0" applyFont="1" applyAlignment="1">
      <alignment vertical="center" wrapText="1"/>
    </xf>
    <xf numFmtId="0" fontId="22" fillId="0" borderId="8" xfId="0" applyFont="1" applyBorder="1" applyAlignment="1">
      <alignment horizontal="center" vertical="center" wrapText="1"/>
    </xf>
    <xf numFmtId="4" fontId="21" fillId="0" borderId="10" xfId="0" applyNumberFormat="1" applyFont="1" applyBorder="1" applyAlignment="1">
      <alignment horizontal="right" vertical="center" wrapText="1"/>
    </xf>
    <xf numFmtId="0" fontId="22" fillId="0" borderId="1" xfId="0" applyFont="1" applyBorder="1" applyAlignment="1">
      <alignment horizontal="center" vertical="center" wrapText="1"/>
    </xf>
    <xf numFmtId="4" fontId="21" fillId="0" borderId="3" xfId="0" applyNumberFormat="1" applyFont="1" applyBorder="1" applyAlignment="1">
      <alignment horizontal="right" vertical="center" wrapText="1"/>
    </xf>
    <xf numFmtId="0" fontId="22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right" vertical="center" wrapText="1"/>
    </xf>
    <xf numFmtId="4" fontId="21" fillId="0" borderId="7" xfId="0" applyNumberFormat="1" applyFont="1" applyBorder="1" applyAlignment="1">
      <alignment horizontal="right" vertical="center" wrapText="1"/>
    </xf>
    <xf numFmtId="0" fontId="22" fillId="0" borderId="45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22" fillId="0" borderId="46" xfId="0" applyFont="1" applyBorder="1" applyAlignment="1">
      <alignment vertical="center" wrapText="1"/>
    </xf>
    <xf numFmtId="4" fontId="21" fillId="0" borderId="39" xfId="0" applyNumberFormat="1" applyFont="1" applyBorder="1" applyAlignment="1">
      <alignment vertical="center" wrapText="1"/>
    </xf>
    <xf numFmtId="0" fontId="22" fillId="0" borderId="47" xfId="0" applyFont="1" applyBorder="1" applyAlignment="1">
      <alignment horizontal="center" vertical="center" wrapText="1"/>
    </xf>
    <xf numFmtId="0" fontId="21" fillId="0" borderId="57" xfId="0" applyFont="1" applyBorder="1" applyAlignment="1">
      <alignment horizontal="center" vertical="center" wrapText="1"/>
    </xf>
    <xf numFmtId="0" fontId="14" fillId="0" borderId="57" xfId="0" applyFont="1" applyBorder="1" applyAlignment="1">
      <alignment vertical="center" wrapText="1"/>
    </xf>
    <xf numFmtId="4" fontId="15" fillId="0" borderId="36" xfId="0" applyNumberFormat="1" applyFont="1" applyBorder="1" applyAlignment="1">
      <alignment vertical="center" wrapText="1"/>
    </xf>
    <xf numFmtId="0" fontId="21" fillId="0" borderId="48" xfId="0" applyFont="1" applyBorder="1" applyAlignment="1">
      <alignment horizontal="center" vertical="center" wrapText="1"/>
    </xf>
    <xf numFmtId="0" fontId="14" fillId="0" borderId="48" xfId="0" applyFont="1" applyBorder="1" applyAlignment="1">
      <alignment vertical="center" wrapText="1"/>
    </xf>
    <xf numFmtId="4" fontId="15" fillId="0" borderId="49" xfId="0" applyNumberFormat="1" applyFont="1" applyBorder="1" applyAlignment="1">
      <alignment vertical="center" wrapText="1"/>
    </xf>
    <xf numFmtId="0" fontId="22" fillId="0" borderId="129" xfId="0" applyFont="1" applyBorder="1" applyAlignment="1">
      <alignment horizontal="center" vertical="center" wrapText="1"/>
    </xf>
    <xf numFmtId="0" fontId="21" fillId="0" borderId="130" xfId="0" applyFont="1" applyBorder="1" applyAlignment="1">
      <alignment horizontal="center" vertical="center" wrapText="1"/>
    </xf>
    <xf numFmtId="0" fontId="14" fillId="0" borderId="130" xfId="0" applyFont="1" applyBorder="1" applyAlignment="1">
      <alignment vertical="center" wrapText="1"/>
    </xf>
    <xf numFmtId="4" fontId="15" fillId="0" borderId="131" xfId="0" applyNumberFormat="1" applyFont="1" applyBorder="1" applyAlignment="1">
      <alignment vertical="center" wrapText="1"/>
    </xf>
    <xf numFmtId="0" fontId="14" fillId="0" borderId="50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14" fillId="0" borderId="51" xfId="0" applyFont="1" applyBorder="1" applyAlignment="1">
      <alignment vertical="center" wrapText="1"/>
    </xf>
    <xf numFmtId="4" fontId="15" fillId="0" borderId="52" xfId="0" applyNumberFormat="1" applyFont="1" applyBorder="1" applyAlignment="1">
      <alignment vertical="center" wrapText="1"/>
    </xf>
    <xf numFmtId="4" fontId="15" fillId="0" borderId="109" xfId="0" applyNumberFormat="1" applyFont="1" applyBorder="1" applyAlignment="1">
      <alignment horizontal="right" wrapText="1"/>
    </xf>
    <xf numFmtId="0" fontId="15" fillId="0" borderId="121" xfId="0" applyFont="1" applyBorder="1" applyAlignment="1">
      <alignment vertical="center" wrapText="1"/>
    </xf>
    <xf numFmtId="4" fontId="15" fillId="0" borderId="120" xfId="0" applyNumberFormat="1" applyFont="1" applyBorder="1" applyAlignment="1">
      <alignment horizontal="right" vertical="center" wrapText="1"/>
    </xf>
    <xf numFmtId="0" fontId="15" fillId="0" borderId="12" xfId="0" applyFont="1" applyBorder="1" applyAlignment="1">
      <alignment horizontal="justify" vertical="center" wrapText="1"/>
    </xf>
    <xf numFmtId="4" fontId="16" fillId="0" borderId="73" xfId="0" applyNumberFormat="1" applyFont="1" applyBorder="1" applyAlignment="1">
      <alignment horizontal="right" wrapText="1"/>
    </xf>
    <xf numFmtId="16" fontId="17" fillId="0" borderId="132" xfId="0" applyNumberFormat="1" applyFont="1" applyBorder="1" applyAlignment="1">
      <alignment horizontal="left" vertical="top" wrapText="1"/>
    </xf>
    <xf numFmtId="16" fontId="17" fillId="0" borderId="133" xfId="0" applyNumberFormat="1" applyFont="1" applyBorder="1" applyAlignment="1">
      <alignment horizontal="left" vertical="top" wrapText="1"/>
    </xf>
    <xf numFmtId="0" fontId="16" fillId="0" borderId="133" xfId="0" applyFont="1" applyBorder="1" applyAlignment="1">
      <alignment horizontal="right" wrapText="1"/>
    </xf>
    <xf numFmtId="4" fontId="17" fillId="0" borderId="134" xfId="0" applyNumberFormat="1" applyFont="1" applyBorder="1" applyAlignment="1">
      <alignment horizontal="right" vertical="center" wrapText="1"/>
    </xf>
    <xf numFmtId="3" fontId="15" fillId="0" borderId="135" xfId="0" applyNumberFormat="1" applyFont="1" applyBorder="1" applyAlignment="1">
      <alignment horizontal="left" vertical="center" wrapText="1"/>
    </xf>
    <xf numFmtId="0" fontId="14" fillId="0" borderId="136" xfId="0" applyFont="1" applyBorder="1" applyAlignment="1">
      <alignment horizontal="left" vertical="top" wrapText="1"/>
    </xf>
    <xf numFmtId="0" fontId="21" fillId="0" borderId="137" xfId="0" applyFont="1" applyBorder="1" applyAlignment="1">
      <alignment horizontal="left" vertical="top" wrapText="1"/>
    </xf>
    <xf numFmtId="0" fontId="22" fillId="0" borderId="137" xfId="0" applyFont="1" applyBorder="1" applyAlignment="1">
      <alignment horizontal="right" vertical="center" wrapText="1"/>
    </xf>
    <xf numFmtId="4" fontId="22" fillId="0" borderId="138" xfId="0" applyNumberFormat="1" applyFont="1" applyBorder="1" applyAlignment="1">
      <alignment horizontal="right" vertical="center" wrapText="1"/>
    </xf>
    <xf numFmtId="0" fontId="21" fillId="0" borderId="139" xfId="0" applyFont="1" applyBorder="1" applyAlignment="1">
      <alignment horizontal="left" vertical="top" wrapText="1"/>
    </xf>
    <xf numFmtId="0" fontId="21" fillId="0" borderId="141" xfId="0" applyFont="1" applyBorder="1" applyAlignment="1">
      <alignment horizontal="left" vertical="top" wrapText="1"/>
    </xf>
    <xf numFmtId="0" fontId="21" fillId="0" borderId="142" xfId="0" applyFont="1" applyBorder="1" applyAlignment="1">
      <alignment horizontal="left" vertical="top" wrapText="1"/>
    </xf>
    <xf numFmtId="0" fontId="21" fillId="0" borderId="66" xfId="0" applyFont="1" applyBorder="1" applyAlignment="1">
      <alignment horizontal="left" vertical="top" wrapText="1"/>
    </xf>
    <xf numFmtId="0" fontId="21" fillId="0" borderId="140" xfId="0" applyFont="1" applyBorder="1" applyAlignment="1">
      <alignment horizontal="left" vertical="top" wrapText="1"/>
    </xf>
    <xf numFmtId="0" fontId="21" fillId="0" borderId="65" xfId="0" applyFont="1" applyBorder="1" applyAlignment="1">
      <alignment horizontal="left" vertical="top" wrapText="1"/>
    </xf>
    <xf numFmtId="0" fontId="15" fillId="0" borderId="66" xfId="0" applyFont="1" applyBorder="1" applyAlignment="1">
      <alignment vertical="center" wrapText="1"/>
    </xf>
    <xf numFmtId="0" fontId="17" fillId="0" borderId="144" xfId="0" applyFont="1" applyBorder="1" applyAlignment="1">
      <alignment horizontal="left" vertical="top" wrapText="1"/>
    </xf>
    <xf numFmtId="0" fontId="17" fillId="0" borderId="145" xfId="0" applyFont="1" applyBorder="1" applyAlignment="1">
      <alignment horizontal="left" vertical="top" wrapText="1"/>
    </xf>
    <xf numFmtId="0" fontId="16" fillId="0" borderId="145" xfId="0" applyFont="1" applyBorder="1" applyAlignment="1">
      <alignment vertical="center" wrapText="1"/>
    </xf>
    <xf numFmtId="4" fontId="16" fillId="0" borderId="146" xfId="0" applyNumberFormat="1" applyFont="1" applyBorder="1" applyAlignment="1">
      <alignment horizontal="right" vertical="center" wrapText="1"/>
    </xf>
    <xf numFmtId="0" fontId="17" fillId="0" borderId="147" xfId="0" applyFont="1" applyBorder="1" applyAlignment="1">
      <alignment horizontal="left" vertical="top" wrapText="1"/>
    </xf>
    <xf numFmtId="0" fontId="17" fillId="0" borderId="143" xfId="0" applyFont="1" applyBorder="1" applyAlignment="1">
      <alignment horizontal="left" vertical="top" wrapText="1"/>
    </xf>
    <xf numFmtId="4" fontId="16" fillId="0" borderId="148" xfId="0" applyNumberFormat="1" applyFont="1" applyBorder="1" applyAlignment="1">
      <alignment horizontal="right" vertical="center" wrapText="1"/>
    </xf>
    <xf numFmtId="0" fontId="14" fillId="0" borderId="149" xfId="0" applyFont="1" applyBorder="1" applyAlignment="1">
      <alignment horizontal="center" vertical="center" wrapText="1"/>
    </xf>
    <xf numFmtId="0" fontId="15" fillId="0" borderId="150" xfId="0" applyFont="1" applyBorder="1" applyAlignment="1">
      <alignment horizontal="center" vertical="center" wrapText="1"/>
    </xf>
    <xf numFmtId="0" fontId="22" fillId="0" borderId="150" xfId="0" applyFont="1" applyBorder="1" applyAlignment="1">
      <alignment vertical="center" wrapText="1"/>
    </xf>
    <xf numFmtId="4" fontId="21" fillId="0" borderId="151" xfId="0" applyNumberFormat="1" applyFont="1" applyBorder="1" applyAlignment="1">
      <alignment vertical="center" wrapText="1"/>
    </xf>
    <xf numFmtId="4" fontId="15" fillId="0" borderId="128" xfId="0" applyNumberFormat="1" applyFont="1" applyBorder="1" applyAlignment="1">
      <alignment horizontal="right" wrapText="1"/>
    </xf>
    <xf numFmtId="4" fontId="24" fillId="0" borderId="84" xfId="0" applyNumberFormat="1" applyFont="1" applyBorder="1" applyAlignment="1">
      <alignment horizontal="right" wrapText="1"/>
    </xf>
    <xf numFmtId="0" fontId="17" fillId="0" borderId="66" xfId="0" applyFont="1" applyBorder="1" applyAlignment="1">
      <alignment horizontal="right" wrapText="1"/>
    </xf>
    <xf numFmtId="4" fontId="17" fillId="0" borderId="91" xfId="0" applyNumberFormat="1" applyFont="1" applyBorder="1" applyAlignment="1">
      <alignment horizontal="right" vertical="center" wrapText="1"/>
    </xf>
    <xf numFmtId="0" fontId="15" fillId="0" borderId="69" xfId="0" applyFont="1" applyBorder="1" applyAlignment="1">
      <alignment horizontal="justify" vertical="center" wrapText="1"/>
    </xf>
    <xf numFmtId="0" fontId="17" fillId="0" borderId="117" xfId="0" applyFont="1" applyBorder="1" applyAlignment="1">
      <alignment horizontal="left" vertical="top" wrapText="1"/>
    </xf>
    <xf numFmtId="0" fontId="21" fillId="0" borderId="144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 wrapText="1"/>
    </xf>
    <xf numFmtId="0" fontId="25" fillId="0" borderId="90" xfId="0" applyFont="1" applyBorder="1" applyAlignment="1">
      <alignment horizontal="left" vertical="top" wrapText="1"/>
    </xf>
    <xf numFmtId="0" fontId="17" fillId="0" borderId="68" xfId="0" applyFont="1" applyBorder="1" applyAlignment="1">
      <alignment vertical="top" wrapText="1"/>
    </xf>
    <xf numFmtId="0" fontId="17" fillId="0" borderId="69" xfId="0" applyFont="1" applyBorder="1" applyAlignment="1">
      <alignment vertical="top" wrapText="1"/>
    </xf>
    <xf numFmtId="0" fontId="16" fillId="0" borderId="69" xfId="0" applyFont="1" applyBorder="1" applyAlignment="1">
      <alignment horizontal="right" wrapText="1"/>
    </xf>
    <xf numFmtId="0" fontId="16" fillId="0" borderId="69" xfId="0" applyFont="1" applyBorder="1" applyAlignment="1">
      <alignment horizontal="right" vertical="center" wrapText="1"/>
    </xf>
    <xf numFmtId="0" fontId="17" fillId="0" borderId="60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21" fillId="0" borderId="112" xfId="0" applyFont="1" applyBorder="1" applyAlignment="1">
      <alignment horizontal="left" vertical="top" wrapText="1"/>
    </xf>
    <xf numFmtId="0" fontId="21" fillId="0" borderId="113" xfId="0" applyFont="1" applyBorder="1" applyAlignment="1">
      <alignment horizontal="left" vertical="top" wrapText="1"/>
    </xf>
    <xf numFmtId="0" fontId="10" fillId="0" borderId="0" xfId="0" applyFont="1" applyAlignment="1">
      <alignment horizontal="right" vertical="center" wrapText="1"/>
    </xf>
    <xf numFmtId="0" fontId="15" fillId="0" borderId="83" xfId="0" applyFont="1" applyBorder="1" applyAlignment="1">
      <alignment vertical="top" wrapText="1"/>
    </xf>
    <xf numFmtId="16" fontId="21" fillId="0" borderId="101" xfId="0" applyNumberFormat="1" applyFont="1" applyBorder="1" applyAlignment="1">
      <alignment horizontal="left" vertical="top" wrapText="1"/>
    </xf>
    <xf numFmtId="16" fontId="21" fillId="0" borderId="68" xfId="0" applyNumberFormat="1" applyFont="1" applyBorder="1" applyAlignment="1">
      <alignment horizontal="left" vertical="top" wrapText="1"/>
    </xf>
    <xf numFmtId="16" fontId="21" fillId="0" borderId="11" xfId="0" applyNumberFormat="1" applyFont="1" applyBorder="1" applyAlignment="1">
      <alignment horizontal="left" vertical="top" wrapText="1"/>
    </xf>
    <xf numFmtId="0" fontId="21" fillId="0" borderId="63" xfId="0" applyFont="1" applyBorder="1" applyAlignment="1">
      <alignment horizontal="left" vertical="top" wrapText="1"/>
    </xf>
    <xf numFmtId="0" fontId="22" fillId="0" borderId="63" xfId="0" applyFont="1" applyBorder="1" applyAlignment="1">
      <alignment horizontal="right" vertical="center" wrapText="1"/>
    </xf>
    <xf numFmtId="0" fontId="14" fillId="0" borderId="63" xfId="0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" fontId="21" fillId="0" borderId="0" xfId="0" applyNumberFormat="1" applyFont="1" applyAlignment="1">
      <alignment horizontal="right" vertical="center" wrapText="1"/>
    </xf>
    <xf numFmtId="4" fontId="15" fillId="0" borderId="155" xfId="0" applyNumberFormat="1" applyFont="1" applyBorder="1" applyAlignment="1">
      <alignment horizontal="right" wrapText="1"/>
    </xf>
    <xf numFmtId="0" fontId="21" fillId="0" borderId="127" xfId="0" applyFont="1" applyBorder="1" applyAlignment="1">
      <alignment horizontal="left" vertical="top" wrapText="1"/>
    </xf>
    <xf numFmtId="0" fontId="15" fillId="0" borderId="66" xfId="0" applyFont="1" applyBorder="1" applyAlignment="1">
      <alignment horizontal="left" vertical="center" wrapText="1"/>
    </xf>
    <xf numFmtId="0" fontId="22" fillId="0" borderId="65" xfId="0" applyFont="1" applyBorder="1" applyAlignment="1">
      <alignment horizontal="left" vertical="top" wrapText="1"/>
    </xf>
    <xf numFmtId="0" fontId="21" fillId="0" borderId="156" xfId="0" applyFont="1" applyBorder="1" applyAlignment="1">
      <alignment horizontal="left" vertical="top" wrapText="1"/>
    </xf>
    <xf numFmtId="0" fontId="14" fillId="0" borderId="156" xfId="0" applyFont="1" applyBorder="1" applyAlignment="1">
      <alignment vertical="center" wrapText="1"/>
    </xf>
    <xf numFmtId="4" fontId="14" fillId="0" borderId="155" xfId="0" applyNumberFormat="1" applyFont="1" applyBorder="1" applyAlignment="1">
      <alignment horizontal="right" vertical="center" wrapText="1"/>
    </xf>
    <xf numFmtId="0" fontId="17" fillId="0" borderId="157" xfId="0" applyFont="1" applyBorder="1" applyAlignment="1">
      <alignment horizontal="left" vertical="top" wrapText="1"/>
    </xf>
    <xf numFmtId="0" fontId="17" fillId="0" borderId="158" xfId="0" applyFont="1" applyBorder="1" applyAlignment="1">
      <alignment horizontal="left" vertical="top" wrapText="1"/>
    </xf>
    <xf numFmtId="0" fontId="17" fillId="0" borderId="158" xfId="0" applyFont="1" applyBorder="1" applyAlignment="1">
      <alignment horizontal="right" vertical="center" wrapText="1"/>
    </xf>
    <xf numFmtId="4" fontId="17" fillId="0" borderId="159" xfId="0" applyNumberFormat="1" applyFont="1" applyBorder="1" applyAlignment="1">
      <alignment horizontal="right" vertical="center" wrapText="1"/>
    </xf>
    <xf numFmtId="0" fontId="17" fillId="0" borderId="11" xfId="0" applyFont="1" applyBorder="1" applyAlignment="1">
      <alignment horizontal="center" vertical="top" wrapText="1"/>
    </xf>
    <xf numFmtId="16" fontId="17" fillId="0" borderId="147" xfId="0" applyNumberFormat="1" applyFont="1" applyBorder="1" applyAlignment="1">
      <alignment horizontal="left" vertical="top" wrapText="1"/>
    </xf>
    <xf numFmtId="0" fontId="16" fillId="0" borderId="143" xfId="0" applyFont="1" applyBorder="1" applyAlignment="1">
      <alignment horizontal="justify" vertical="center" wrapText="1"/>
    </xf>
    <xf numFmtId="0" fontId="16" fillId="0" borderId="131" xfId="0" applyFont="1" applyBorder="1" applyAlignment="1">
      <alignment horizontal="right" vertical="center" wrapText="1"/>
    </xf>
    <xf numFmtId="0" fontId="16" fillId="0" borderId="11" xfId="0" applyFont="1" applyBorder="1" applyAlignment="1">
      <alignment horizontal="left" vertical="top" wrapText="1"/>
    </xf>
    <xf numFmtId="4" fontId="17" fillId="0" borderId="21" xfId="0" applyNumberFormat="1" applyFont="1" applyBorder="1" applyAlignment="1">
      <alignment horizontal="right" vertical="top" wrapText="1"/>
    </xf>
    <xf numFmtId="0" fontId="15" fillId="0" borderId="142" xfId="0" applyFont="1" applyBorder="1" applyAlignment="1">
      <alignment horizontal="left" vertical="center" wrapText="1"/>
    </xf>
    <xf numFmtId="4" fontId="15" fillId="0" borderId="152" xfId="0" applyNumberFormat="1" applyFont="1" applyBorder="1" applyAlignment="1">
      <alignment horizontal="right" wrapText="1"/>
    </xf>
    <xf numFmtId="0" fontId="21" fillId="0" borderId="145" xfId="0" applyFont="1" applyBorder="1" applyAlignment="1">
      <alignment horizontal="left" vertical="top" wrapText="1"/>
    </xf>
    <xf numFmtId="0" fontId="15" fillId="0" borderId="145" xfId="0" applyFont="1" applyBorder="1" applyAlignment="1">
      <alignment horizontal="left" vertical="center" wrapText="1"/>
    </xf>
    <xf numFmtId="4" fontId="15" fillId="0" borderId="160" xfId="0" applyNumberFormat="1" applyFont="1" applyBorder="1" applyAlignment="1">
      <alignment horizontal="right" wrapText="1"/>
    </xf>
    <xf numFmtId="0" fontId="14" fillId="0" borderId="66" xfId="0" applyFont="1" applyBorder="1" applyAlignment="1">
      <alignment vertical="center" wrapText="1"/>
    </xf>
    <xf numFmtId="4" fontId="14" fillId="0" borderId="67" xfId="0" applyNumberFormat="1" applyFont="1" applyBorder="1" applyAlignment="1">
      <alignment horizontal="right" vertical="center" wrapText="1"/>
    </xf>
    <xf numFmtId="0" fontId="22" fillId="0" borderId="55" xfId="0" applyFont="1" applyBorder="1" applyAlignment="1">
      <alignment horizontal="right" vertical="center" wrapText="1"/>
    </xf>
    <xf numFmtId="0" fontId="14" fillId="0" borderId="161" xfId="0" applyFont="1" applyBorder="1" applyAlignment="1">
      <alignment horizontal="right" wrapText="1"/>
    </xf>
    <xf numFmtId="4" fontId="22" fillId="0" borderId="162" xfId="0" applyNumberFormat="1" applyFont="1" applyBorder="1" applyAlignment="1">
      <alignment horizontal="right" vertical="center" wrapText="1"/>
    </xf>
    <xf numFmtId="0" fontId="22" fillId="0" borderId="147" xfId="0" applyFont="1" applyBorder="1" applyAlignment="1">
      <alignment horizontal="left" vertical="top" wrapText="1"/>
    </xf>
    <xf numFmtId="0" fontId="21" fillId="0" borderId="163" xfId="0" applyFont="1" applyBorder="1" applyAlignment="1">
      <alignment horizontal="left" vertical="top" wrapText="1"/>
    </xf>
    <xf numFmtId="0" fontId="14" fillId="0" borderId="163" xfId="0" applyFont="1" applyBorder="1" applyAlignment="1">
      <alignment vertical="center" wrapText="1"/>
    </xf>
    <xf numFmtId="4" fontId="14" fillId="0" borderId="152" xfId="0" applyNumberFormat="1" applyFont="1" applyBorder="1" applyAlignment="1">
      <alignment horizontal="right" vertical="center" wrapText="1"/>
    </xf>
    <xf numFmtId="0" fontId="22" fillId="0" borderId="144" xfId="0" applyFont="1" applyBorder="1" applyAlignment="1">
      <alignment horizontal="left" vertical="top" wrapText="1"/>
    </xf>
    <xf numFmtId="0" fontId="21" fillId="0" borderId="164" xfId="0" applyFont="1" applyBorder="1" applyAlignment="1">
      <alignment horizontal="left" vertical="top" wrapText="1"/>
    </xf>
    <xf numFmtId="0" fontId="14" fillId="0" borderId="164" xfId="0" applyFont="1" applyBorder="1" applyAlignment="1">
      <alignment vertical="center" wrapText="1"/>
    </xf>
    <xf numFmtId="4" fontId="14" fillId="0" borderId="160" xfId="0" applyNumberFormat="1" applyFont="1" applyBorder="1" applyAlignment="1">
      <alignment horizontal="right" vertical="center" wrapText="1"/>
    </xf>
    <xf numFmtId="0" fontId="15" fillId="0" borderId="140" xfId="0" applyFont="1" applyBorder="1" applyAlignment="1">
      <alignment horizontal="justify" vertical="center" wrapText="1"/>
    </xf>
    <xf numFmtId="4" fontId="15" fillId="0" borderId="165" xfId="0" applyNumberFormat="1" applyFont="1" applyBorder="1" applyAlignment="1">
      <alignment horizontal="right" vertical="center" wrapText="1"/>
    </xf>
    <xf numFmtId="0" fontId="15" fillId="0" borderId="130" xfId="0" applyFont="1" applyBorder="1" applyAlignment="1">
      <alignment vertical="center" wrapText="1"/>
    </xf>
    <xf numFmtId="0" fontId="21" fillId="0" borderId="129" xfId="0" applyFont="1" applyBorder="1" applyAlignment="1">
      <alignment horizontal="center" vertical="center" wrapText="1"/>
    </xf>
    <xf numFmtId="0" fontId="15" fillId="0" borderId="72" xfId="0" applyFont="1" applyBorder="1" applyAlignment="1">
      <alignment vertical="center" wrapText="1"/>
    </xf>
    <xf numFmtId="2" fontId="21" fillId="0" borderId="166" xfId="0" applyNumberFormat="1" applyFont="1" applyBorder="1" applyAlignment="1">
      <alignment horizontal="left" vertical="center" wrapText="1"/>
    </xf>
    <xf numFmtId="0" fontId="21" fillId="0" borderId="71" xfId="0" applyFont="1" applyBorder="1" applyAlignment="1">
      <alignment horizontal="left" vertical="top" wrapText="1"/>
    </xf>
    <xf numFmtId="0" fontId="15" fillId="0" borderId="66" xfId="0" applyFont="1" applyBorder="1" applyAlignment="1">
      <alignment horizontal="justify" vertical="center" wrapText="1"/>
    </xf>
    <xf numFmtId="4" fontId="15" fillId="0" borderId="67" xfId="0" applyNumberFormat="1" applyFont="1" applyBorder="1" applyAlignment="1">
      <alignment horizontal="right" vertical="center" wrapText="1"/>
    </xf>
    <xf numFmtId="0" fontId="15" fillId="0" borderId="72" xfId="0" applyFont="1" applyBorder="1" applyAlignment="1">
      <alignment horizontal="justify" vertical="center" wrapText="1"/>
    </xf>
    <xf numFmtId="4" fontId="15" fillId="0" borderId="73" xfId="0" applyNumberFormat="1" applyFont="1" applyBorder="1" applyAlignment="1">
      <alignment horizontal="righ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69" xfId="0" applyFont="1" applyBorder="1" applyAlignment="1">
      <alignment horizontal="left" vertical="center" wrapText="1"/>
    </xf>
    <xf numFmtId="4" fontId="15" fillId="0" borderId="155" xfId="0" applyNumberFormat="1" applyFont="1" applyBorder="1" applyAlignment="1">
      <alignment horizontal="right" vertical="center" wrapText="1"/>
    </xf>
    <xf numFmtId="0" fontId="15" fillId="0" borderId="153" xfId="0" applyFont="1" applyBorder="1" applyAlignment="1">
      <alignment vertical="center" wrapText="1"/>
    </xf>
    <xf numFmtId="4" fontId="15" fillId="0" borderId="148" xfId="0" applyNumberFormat="1" applyFont="1" applyBorder="1" applyAlignment="1">
      <alignment horizontal="right" vertical="center" wrapText="1"/>
    </xf>
    <xf numFmtId="0" fontId="15" fillId="0" borderId="154" xfId="0" applyFont="1" applyBorder="1" applyAlignment="1">
      <alignment vertical="center" wrapText="1"/>
    </xf>
    <xf numFmtId="4" fontId="15" fillId="0" borderId="146" xfId="0" applyNumberFormat="1" applyFont="1" applyBorder="1" applyAlignment="1">
      <alignment horizontal="right" vertical="center" wrapText="1"/>
    </xf>
    <xf numFmtId="0" fontId="15" fillId="0" borderId="143" xfId="0" applyFont="1" applyBorder="1" applyAlignment="1">
      <alignment vertical="center" wrapText="1"/>
    </xf>
    <xf numFmtId="0" fontId="15" fillId="0" borderId="113" xfId="0" applyFont="1" applyBorder="1" applyAlignment="1">
      <alignment vertical="center" wrapText="1"/>
    </xf>
    <xf numFmtId="4" fontId="15" fillId="0" borderId="114" xfId="0" applyNumberFormat="1" applyFont="1" applyBorder="1" applyAlignment="1">
      <alignment horizontal="right" wrapText="1"/>
    </xf>
    <xf numFmtId="4" fontId="21" fillId="0" borderId="91" xfId="0" applyNumberFormat="1" applyFont="1" applyBorder="1" applyAlignment="1">
      <alignment horizontal="right" vertical="center" wrapText="1"/>
    </xf>
    <xf numFmtId="0" fontId="15" fillId="0" borderId="168" xfId="0" applyFont="1" applyBorder="1" applyAlignment="1">
      <alignment vertical="center" wrapText="1"/>
    </xf>
    <xf numFmtId="0" fontId="21" fillId="0" borderId="5" xfId="0" applyFont="1" applyBorder="1" applyAlignment="1">
      <alignment horizontal="right" vertical="center" wrapText="1"/>
    </xf>
    <xf numFmtId="0" fontId="21" fillId="0" borderId="6" xfId="0" applyFont="1" applyBorder="1" applyAlignment="1">
      <alignment horizontal="right" vertical="center" wrapText="1"/>
    </xf>
    <xf numFmtId="0" fontId="15" fillId="0" borderId="6" xfId="0" applyFont="1" applyBorder="1" applyAlignment="1">
      <alignment vertical="top" wrapText="1"/>
    </xf>
    <xf numFmtId="4" fontId="15" fillId="0" borderId="4" xfId="0" applyNumberFormat="1" applyFont="1" applyBorder="1" applyAlignment="1">
      <alignment wrapText="1"/>
    </xf>
    <xf numFmtId="4" fontId="15" fillId="0" borderId="169" xfId="0" applyNumberFormat="1" applyFont="1" applyBorder="1" applyAlignment="1">
      <alignment wrapText="1"/>
    </xf>
    <xf numFmtId="4" fontId="14" fillId="0" borderId="4" xfId="0" applyNumberFormat="1" applyFont="1" applyBorder="1" applyAlignment="1">
      <alignment horizontal="right" vertical="center" wrapText="1"/>
    </xf>
    <xf numFmtId="0" fontId="14" fillId="0" borderId="90" xfId="0" applyFont="1" applyBorder="1" applyAlignment="1">
      <alignment vertical="center" wrapText="1"/>
    </xf>
    <xf numFmtId="0" fontId="22" fillId="0" borderId="167" xfId="0" applyFont="1" applyBorder="1" applyAlignment="1">
      <alignment horizontal="left" vertical="top" wrapText="1"/>
    </xf>
    <xf numFmtId="0" fontId="22" fillId="0" borderId="11" xfId="0" applyFont="1" applyBorder="1" applyAlignment="1">
      <alignment horizontal="left" vertical="top" wrapText="1"/>
    </xf>
    <xf numFmtId="0" fontId="22" fillId="0" borderId="5" xfId="0" applyFont="1" applyBorder="1" applyAlignment="1">
      <alignment horizontal="left" vertical="top" wrapText="1"/>
    </xf>
    <xf numFmtId="0" fontId="17" fillId="0" borderId="95" xfId="0" applyFont="1" applyBorder="1" applyAlignment="1">
      <alignment horizontal="left" vertical="top" wrapText="1"/>
    </xf>
    <xf numFmtId="0" fontId="17" fillId="0" borderId="96" xfId="0" applyFont="1" applyBorder="1" applyAlignment="1">
      <alignment horizontal="left" vertical="top" wrapText="1"/>
    </xf>
    <xf numFmtId="0" fontId="17" fillId="0" borderId="97" xfId="0" applyFont="1" applyBorder="1" applyAlignment="1">
      <alignment horizontal="left" vertical="top" wrapText="1"/>
    </xf>
    <xf numFmtId="0" fontId="17" fillId="0" borderId="31" xfId="0" applyFont="1" applyBorder="1" applyAlignment="1">
      <alignment horizontal="center" vertical="top" wrapText="1"/>
    </xf>
    <xf numFmtId="0" fontId="17" fillId="0" borderId="42" xfId="0" applyFont="1" applyBorder="1" applyAlignment="1">
      <alignment horizontal="center" vertical="top" wrapText="1"/>
    </xf>
    <xf numFmtId="0" fontId="16" fillId="0" borderId="33" xfId="0" applyFont="1" applyBorder="1" applyAlignment="1">
      <alignment horizontal="right" vertical="center" wrapText="1"/>
    </xf>
    <xf numFmtId="0" fontId="16" fillId="0" borderId="41" xfId="0" applyFont="1" applyBorder="1" applyAlignment="1">
      <alignment horizontal="right" vertical="center" wrapTex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7" xfId="0" applyFont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17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colors>
    <mruColors>
      <color rgb="FFB8B400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1535754</xdr:colOff>
      <xdr:row>0</xdr:row>
      <xdr:rowOff>47225</xdr:rowOff>
    </xdr:from>
    <xdr:ext cx="574471" cy="562374"/>
    <xdr:pic>
      <xdr:nvPicPr>
        <xdr:cNvPr id="2" name="Slika 3" descr="Memorandum-CD.doc [Način kompatibilnosti] - Microsoft Wor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41329" t="35863" r="39184" b="45023"/>
        <a:stretch>
          <a:fillRect/>
        </a:stretch>
      </xdr:blipFill>
      <xdr:spPr>
        <a:xfrm>
          <a:off x="3129027" y="47225"/>
          <a:ext cx="574471" cy="56237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LU&#381;BENO/PLANOVI/2024/Kopija%20Kopija%20OPERATIVNI%20PLAN%20ZA%20PLAN%20NABAVE_%202024(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2"/>
      <sheetName val="List3"/>
    </sheetNames>
    <sheetDataSet>
      <sheetData sheetId="0">
        <row r="70">
          <cell r="D70" t="str">
            <v>Nabava dva ultrazvučna anemometra te ugradnja na vezove br. 26 i 27 u Gradskoj luci Split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I1367"/>
  <sheetViews>
    <sheetView tabSelected="1" view="pageLayout" topLeftCell="A52" zoomScale="110" zoomScaleNormal="91" zoomScaleSheetLayoutView="100" zoomScalePageLayoutView="110" workbookViewId="0">
      <selection activeCell="D54" sqref="D54"/>
    </sheetView>
  </sheetViews>
  <sheetFormatPr defaultRowHeight="15" x14ac:dyDescent="0.25"/>
  <cols>
    <col min="1" max="1" width="5.42578125" customWidth="1"/>
    <col min="2" max="2" width="5.85546875" style="1" customWidth="1"/>
    <col min="3" max="3" width="11" style="1" customWidth="1"/>
    <col min="4" max="4" width="54" customWidth="1"/>
    <col min="5" max="5" width="15.7109375" style="18" customWidth="1"/>
    <col min="6" max="6" width="5" customWidth="1"/>
    <col min="7" max="7" width="9.140625" customWidth="1"/>
  </cols>
  <sheetData>
    <row r="3" spans="1:6" ht="20.25" customHeight="1" x14ac:dyDescent="0.25"/>
    <row r="4" spans="1:6" ht="18.75" x14ac:dyDescent="0.25">
      <c r="A4" s="31"/>
      <c r="B4" s="518" t="s">
        <v>0</v>
      </c>
      <c r="C4" s="518"/>
      <c r="D4" s="518"/>
      <c r="E4" s="518"/>
      <c r="F4" s="14"/>
    </row>
    <row r="5" spans="1:6" ht="19.5" x14ac:dyDescent="0.25">
      <c r="A5" s="31"/>
      <c r="B5" s="519" t="s">
        <v>1</v>
      </c>
      <c r="C5" s="519"/>
      <c r="D5" s="519"/>
      <c r="E5" s="519"/>
      <c r="F5" s="15"/>
    </row>
    <row r="6" spans="1:6" ht="14.25" customHeight="1" x14ac:dyDescent="0.25">
      <c r="B6" s="15" t="s">
        <v>2</v>
      </c>
      <c r="C6" s="15"/>
    </row>
    <row r="7" spans="1:6" ht="16.5" x14ac:dyDescent="0.25">
      <c r="B7" s="520" t="s">
        <v>3</v>
      </c>
      <c r="C7" s="520"/>
      <c r="D7" s="520"/>
      <c r="E7" s="520"/>
      <c r="F7" s="16"/>
    </row>
    <row r="8" spans="1:6" ht="16.5" x14ac:dyDescent="0.25">
      <c r="B8" s="520" t="s">
        <v>222</v>
      </c>
      <c r="C8" s="520"/>
      <c r="D8" s="520"/>
      <c r="E8" s="520"/>
      <c r="F8" s="16"/>
    </row>
    <row r="9" spans="1:6" ht="15.75" thickBot="1" x14ac:dyDescent="0.3">
      <c r="B9" s="70" t="s">
        <v>4</v>
      </c>
      <c r="C9" s="70"/>
      <c r="D9" s="31"/>
      <c r="E9" s="32"/>
    </row>
    <row r="10" spans="1:6" ht="21.75" customHeight="1" thickTop="1" x14ac:dyDescent="0.25">
      <c r="B10" s="521" t="s">
        <v>5</v>
      </c>
      <c r="C10" s="71" t="s">
        <v>107</v>
      </c>
      <c r="D10" s="523" t="s">
        <v>6</v>
      </c>
      <c r="E10" s="525" t="s">
        <v>161</v>
      </c>
      <c r="F10" s="7"/>
    </row>
    <row r="11" spans="1:6" ht="28.5" customHeight="1" thickBot="1" x14ac:dyDescent="0.3">
      <c r="B11" s="522"/>
      <c r="C11" s="72" t="s">
        <v>108</v>
      </c>
      <c r="D11" s="524"/>
      <c r="E11" s="526"/>
      <c r="F11" s="7"/>
    </row>
    <row r="12" spans="1:6" ht="16.5" thickBot="1" x14ac:dyDescent="0.3">
      <c r="B12" s="73" t="s">
        <v>7</v>
      </c>
      <c r="C12" s="72"/>
      <c r="D12" s="74" t="s">
        <v>8</v>
      </c>
      <c r="E12" s="75"/>
      <c r="F12" s="7"/>
    </row>
    <row r="13" spans="1:6" ht="12" customHeight="1" x14ac:dyDescent="0.25">
      <c r="B13" s="76"/>
      <c r="C13" s="77"/>
      <c r="D13" s="78"/>
      <c r="E13" s="79"/>
      <c r="F13" s="4"/>
    </row>
    <row r="14" spans="1:6" ht="57" x14ac:dyDescent="0.25">
      <c r="B14" s="80" t="s">
        <v>9</v>
      </c>
      <c r="C14" s="77" t="s">
        <v>143</v>
      </c>
      <c r="D14" s="78" t="s">
        <v>162</v>
      </c>
      <c r="E14" s="81">
        <v>7671425</v>
      </c>
      <c r="F14" s="4"/>
    </row>
    <row r="15" spans="1:6" ht="10.5" customHeight="1" x14ac:dyDescent="0.25">
      <c r="B15" s="80"/>
      <c r="C15" s="77"/>
      <c r="D15" s="78"/>
      <c r="E15" s="79"/>
      <c r="F15" s="4"/>
    </row>
    <row r="16" spans="1:6" ht="18.75" customHeight="1" x14ac:dyDescent="0.25">
      <c r="B16" s="42" t="s">
        <v>61</v>
      </c>
      <c r="C16" s="77" t="s">
        <v>111</v>
      </c>
      <c r="D16" s="78" t="s">
        <v>11</v>
      </c>
      <c r="E16" s="79">
        <v>79633.69</v>
      </c>
      <c r="F16" s="5"/>
    </row>
    <row r="17" spans="2:6" ht="6.75" customHeight="1" x14ac:dyDescent="0.25">
      <c r="B17" s="42"/>
      <c r="C17" s="77"/>
      <c r="D17" s="78"/>
      <c r="E17" s="82"/>
      <c r="F17" s="5"/>
    </row>
    <row r="18" spans="2:6" ht="61.5" customHeight="1" x14ac:dyDescent="0.25">
      <c r="B18" s="42" t="s">
        <v>10</v>
      </c>
      <c r="C18" s="83" t="s">
        <v>109</v>
      </c>
      <c r="D18" s="84" t="s">
        <v>223</v>
      </c>
      <c r="E18" s="85">
        <v>200000</v>
      </c>
      <c r="F18" s="5"/>
    </row>
    <row r="19" spans="2:6" ht="9.75" customHeight="1" x14ac:dyDescent="0.25">
      <c r="B19" s="130"/>
      <c r="C19" s="83"/>
      <c r="D19" s="84"/>
      <c r="E19" s="85"/>
      <c r="F19" s="5"/>
    </row>
    <row r="20" spans="2:6" ht="46.5" customHeight="1" x14ac:dyDescent="0.25">
      <c r="B20" s="130" t="s">
        <v>12</v>
      </c>
      <c r="C20" s="92" t="s">
        <v>109</v>
      </c>
      <c r="D20" s="98" t="s">
        <v>244</v>
      </c>
      <c r="E20" s="99">
        <v>32000</v>
      </c>
      <c r="F20" s="5"/>
    </row>
    <row r="21" spans="2:6" ht="8.25" customHeight="1" x14ac:dyDescent="0.25">
      <c r="B21" s="42"/>
      <c r="C21" s="77"/>
      <c r="D21" s="111"/>
      <c r="E21" s="79"/>
      <c r="F21" s="5"/>
    </row>
    <row r="22" spans="2:6" ht="57.75" customHeight="1" x14ac:dyDescent="0.25">
      <c r="B22" s="258" t="s">
        <v>13</v>
      </c>
      <c r="C22" s="83" t="s">
        <v>221</v>
      </c>
      <c r="D22" s="84" t="s">
        <v>187</v>
      </c>
      <c r="E22" s="85">
        <v>900000</v>
      </c>
      <c r="F22" s="5"/>
    </row>
    <row r="23" spans="2:6" ht="9" customHeight="1" x14ac:dyDescent="0.25">
      <c r="B23" s="87"/>
      <c r="C23" s="77"/>
      <c r="D23" s="78"/>
      <c r="E23" s="86"/>
      <c r="F23" s="7"/>
    </row>
    <row r="24" spans="2:6" ht="30" customHeight="1" x14ac:dyDescent="0.25">
      <c r="B24" s="434" t="s">
        <v>49</v>
      </c>
      <c r="C24" s="92" t="s">
        <v>109</v>
      </c>
      <c r="D24" s="84" t="str">
        <f>[1]List2!$D$70</f>
        <v>Nabava dva ultrazvučna anemometra te ugradnja na vezove br. 26 i 27 u Gradskoj luci Split</v>
      </c>
      <c r="E24" s="85">
        <v>25200</v>
      </c>
      <c r="F24" s="5"/>
    </row>
    <row r="25" spans="2:6" ht="9.75" customHeight="1" x14ac:dyDescent="0.25">
      <c r="B25" s="100"/>
      <c r="C25" s="95"/>
      <c r="D25" s="96"/>
      <c r="E25" s="97"/>
      <c r="F25" s="5"/>
    </row>
    <row r="26" spans="2:6" ht="18.75" customHeight="1" x14ac:dyDescent="0.25">
      <c r="B26" s="434" t="s">
        <v>51</v>
      </c>
      <c r="C26" s="92" t="s">
        <v>109</v>
      </c>
      <c r="D26" s="98" t="s">
        <v>139</v>
      </c>
      <c r="E26" s="99">
        <v>22000</v>
      </c>
    </row>
    <row r="27" spans="2:6" ht="9" customHeight="1" x14ac:dyDescent="0.25">
      <c r="B27" s="221"/>
      <c r="C27" s="420"/>
      <c r="D27" s="96"/>
      <c r="E27" s="97"/>
    </row>
    <row r="28" spans="2:6" s="23" customFormat="1" ht="32.25" customHeight="1" x14ac:dyDescent="0.25">
      <c r="B28" s="435" t="s">
        <v>159</v>
      </c>
      <c r="C28" s="92" t="s">
        <v>109</v>
      </c>
      <c r="D28" s="89" t="s">
        <v>181</v>
      </c>
      <c r="E28" s="90">
        <v>220000</v>
      </c>
    </row>
    <row r="29" spans="2:6" s="23" customFormat="1" ht="6" customHeight="1" x14ac:dyDescent="0.25">
      <c r="B29" s="402"/>
      <c r="C29" s="315"/>
      <c r="D29" s="485"/>
      <c r="E29" s="486"/>
    </row>
    <row r="30" spans="2:6" s="23" customFormat="1" ht="45.75" customHeight="1" x14ac:dyDescent="0.25">
      <c r="B30" s="436" t="s">
        <v>241</v>
      </c>
      <c r="C30" s="92" t="s">
        <v>109</v>
      </c>
      <c r="D30" s="386" t="s">
        <v>226</v>
      </c>
      <c r="E30" s="224">
        <v>130000</v>
      </c>
    </row>
    <row r="31" spans="2:6" s="23" customFormat="1" ht="8.25" customHeight="1" x14ac:dyDescent="0.25">
      <c r="B31" s="484"/>
      <c r="C31" s="55"/>
      <c r="D31" s="487"/>
      <c r="E31" s="488"/>
    </row>
    <row r="32" spans="2:6" s="23" customFormat="1" ht="43.5" customHeight="1" x14ac:dyDescent="0.25">
      <c r="B32" s="80" t="s">
        <v>191</v>
      </c>
      <c r="C32" s="105" t="s">
        <v>109</v>
      </c>
      <c r="D32" s="419" t="s">
        <v>227</v>
      </c>
      <c r="E32" s="81">
        <v>280000</v>
      </c>
    </row>
    <row r="33" spans="1:87" s="23" customFormat="1" ht="10.5" customHeight="1" x14ac:dyDescent="0.25">
      <c r="B33" s="397"/>
      <c r="C33" s="401"/>
      <c r="D33" s="478"/>
      <c r="E33" s="479"/>
    </row>
    <row r="34" spans="1:87" ht="31.5" customHeight="1" x14ac:dyDescent="0.25">
      <c r="B34" s="455" t="s">
        <v>243</v>
      </c>
      <c r="C34" s="409" t="s">
        <v>109</v>
      </c>
      <c r="D34" s="456" t="s">
        <v>238</v>
      </c>
      <c r="E34" s="410">
        <v>55000</v>
      </c>
    </row>
    <row r="35" spans="1:87" ht="7.5" customHeight="1" thickBot="1" x14ac:dyDescent="0.3">
      <c r="B35" s="42"/>
      <c r="C35" s="77"/>
      <c r="D35" s="111"/>
      <c r="E35" s="99"/>
    </row>
    <row r="36" spans="1:87" s="27" customFormat="1" ht="25.5" customHeight="1" thickBot="1" x14ac:dyDescent="0.3">
      <c r="A36"/>
      <c r="B36" s="91"/>
      <c r="C36" s="92"/>
      <c r="D36" s="225" t="s">
        <v>14</v>
      </c>
      <c r="E36" s="202">
        <f>SUM(E13:E34)</f>
        <v>9615258.6900000013</v>
      </c>
      <c r="F36" s="28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</row>
    <row r="37" spans="1:87" ht="16.5" thickBot="1" x14ac:dyDescent="0.3">
      <c r="B37" s="237" t="s">
        <v>15</v>
      </c>
      <c r="C37" s="229"/>
      <c r="D37" s="173" t="s">
        <v>16</v>
      </c>
      <c r="E37" s="457"/>
      <c r="F37" s="5"/>
    </row>
    <row r="38" spans="1:87" ht="15.75" x14ac:dyDescent="0.25">
      <c r="B38" s="91" t="s">
        <v>17</v>
      </c>
      <c r="C38" s="222" t="s">
        <v>109</v>
      </c>
      <c r="D38" s="223" t="s">
        <v>18</v>
      </c>
      <c r="E38" s="103">
        <v>69725.259999999995</v>
      </c>
      <c r="F38" s="5"/>
    </row>
    <row r="39" spans="1:87" ht="7.5" customHeight="1" x14ac:dyDescent="0.25">
      <c r="B39" s="42"/>
      <c r="C39" s="77"/>
      <c r="D39" s="78"/>
      <c r="E39" s="86"/>
      <c r="F39" s="5"/>
    </row>
    <row r="40" spans="1:87" ht="15.75" x14ac:dyDescent="0.25">
      <c r="B40" s="42" t="s">
        <v>19</v>
      </c>
      <c r="C40" s="77" t="s">
        <v>109</v>
      </c>
      <c r="D40" s="78" t="s">
        <v>20</v>
      </c>
      <c r="E40" s="86">
        <v>10617.82</v>
      </c>
      <c r="F40" s="5"/>
    </row>
    <row r="41" spans="1:87" ht="8.25" customHeight="1" x14ac:dyDescent="0.25">
      <c r="B41" s="42"/>
      <c r="C41" s="77"/>
      <c r="D41" s="78"/>
      <c r="E41" s="86"/>
      <c r="F41" s="5"/>
    </row>
    <row r="42" spans="1:87" x14ac:dyDescent="0.25">
      <c r="B42" s="42" t="s">
        <v>21</v>
      </c>
      <c r="C42" s="77" t="s">
        <v>109</v>
      </c>
      <c r="D42" s="78" t="s">
        <v>23</v>
      </c>
      <c r="E42" s="86">
        <v>19908.419999999998</v>
      </c>
    </row>
    <row r="43" spans="1:87" ht="12" customHeight="1" x14ac:dyDescent="0.25">
      <c r="B43" s="42"/>
      <c r="C43" s="77"/>
      <c r="D43" s="78"/>
      <c r="E43" s="86"/>
    </row>
    <row r="44" spans="1:87" ht="15.75" x14ac:dyDescent="0.25">
      <c r="B44" s="42" t="s">
        <v>22</v>
      </c>
      <c r="C44" s="77" t="s">
        <v>109</v>
      </c>
      <c r="D44" s="78" t="s">
        <v>25</v>
      </c>
      <c r="E44" s="86">
        <v>13272.28</v>
      </c>
      <c r="F44" s="7"/>
    </row>
    <row r="45" spans="1:87" ht="9" customHeight="1" x14ac:dyDescent="0.25">
      <c r="B45" s="42"/>
      <c r="C45" s="77"/>
      <c r="D45" s="78"/>
      <c r="E45" s="86"/>
      <c r="F45" s="7"/>
    </row>
    <row r="46" spans="1:87" ht="28.5" customHeight="1" x14ac:dyDescent="0.25">
      <c r="B46" s="42" t="s">
        <v>24</v>
      </c>
      <c r="C46" s="77" t="s">
        <v>109</v>
      </c>
      <c r="D46" s="78" t="s">
        <v>164</v>
      </c>
      <c r="E46" s="86">
        <v>30000</v>
      </c>
      <c r="F46" s="5"/>
    </row>
    <row r="47" spans="1:87" ht="11.25" customHeight="1" x14ac:dyDescent="0.25">
      <c r="B47" s="42"/>
      <c r="C47" s="77"/>
      <c r="D47" s="78"/>
      <c r="E47" s="86"/>
      <c r="F47" s="5"/>
    </row>
    <row r="48" spans="1:87" s="23" customFormat="1" ht="28.5" x14ac:dyDescent="0.25">
      <c r="B48" s="104" t="s">
        <v>26</v>
      </c>
      <c r="C48" s="105" t="s">
        <v>109</v>
      </c>
      <c r="D48" s="106" t="s">
        <v>150</v>
      </c>
      <c r="E48" s="107">
        <v>26000</v>
      </c>
      <c r="F48" s="30"/>
    </row>
    <row r="49" spans="2:6" ht="9.75" customHeight="1" x14ac:dyDescent="0.25">
      <c r="B49" s="42"/>
      <c r="C49" s="77"/>
      <c r="D49" s="78"/>
      <c r="E49" s="108"/>
      <c r="F49" s="5"/>
    </row>
    <row r="50" spans="2:6" ht="28.5" x14ac:dyDescent="0.25">
      <c r="B50" s="42" t="s">
        <v>27</v>
      </c>
      <c r="C50" s="109" t="s">
        <v>109</v>
      </c>
      <c r="D50" s="110" t="s">
        <v>135</v>
      </c>
      <c r="E50" s="108">
        <v>7000</v>
      </c>
      <c r="F50" s="5"/>
    </row>
    <row r="51" spans="2:6" ht="9.75" customHeight="1" x14ac:dyDescent="0.25">
      <c r="B51" s="42"/>
      <c r="C51" s="77"/>
      <c r="D51" s="111"/>
      <c r="E51" s="86"/>
      <c r="F51" s="5"/>
    </row>
    <row r="52" spans="2:6" ht="27.75" customHeight="1" x14ac:dyDescent="0.25">
      <c r="B52" s="42" t="s">
        <v>28</v>
      </c>
      <c r="C52" s="77" t="s">
        <v>111</v>
      </c>
      <c r="D52" s="78" t="s">
        <v>136</v>
      </c>
      <c r="E52" s="86"/>
      <c r="F52" s="5"/>
    </row>
    <row r="53" spans="2:6" ht="7.5" customHeight="1" x14ac:dyDescent="0.25">
      <c r="B53" s="42"/>
      <c r="C53" s="77"/>
      <c r="D53" s="78"/>
      <c r="E53" s="86"/>
      <c r="F53" s="5"/>
    </row>
    <row r="54" spans="2:6" ht="29.25" customHeight="1" x14ac:dyDescent="0.25">
      <c r="B54" s="42" t="s">
        <v>29</v>
      </c>
      <c r="C54" s="77" t="s">
        <v>111</v>
      </c>
      <c r="D54" s="78" t="s">
        <v>174</v>
      </c>
      <c r="E54" s="86">
        <v>60000</v>
      </c>
      <c r="F54" s="5"/>
    </row>
    <row r="55" spans="2:6" ht="9.75" customHeight="1" x14ac:dyDescent="0.25">
      <c r="B55" s="91"/>
      <c r="C55" s="92"/>
      <c r="D55" s="93"/>
      <c r="E55" s="103"/>
      <c r="F55" s="5"/>
    </row>
    <row r="56" spans="2:6" ht="29.25" customHeight="1" x14ac:dyDescent="0.25">
      <c r="B56" s="112" t="s">
        <v>30</v>
      </c>
      <c r="C56" s="113" t="s">
        <v>109</v>
      </c>
      <c r="D56" s="114" t="s">
        <v>141</v>
      </c>
      <c r="E56" s="115">
        <v>19908.419999999998</v>
      </c>
      <c r="F56" s="5"/>
    </row>
    <row r="57" spans="2:6" ht="8.25" customHeight="1" x14ac:dyDescent="0.25">
      <c r="B57" s="42"/>
      <c r="C57" s="77"/>
      <c r="D57" s="78"/>
      <c r="E57" s="86"/>
      <c r="F57" s="5"/>
    </row>
    <row r="58" spans="2:6" ht="29.25" customHeight="1" x14ac:dyDescent="0.25">
      <c r="B58" s="42" t="s">
        <v>132</v>
      </c>
      <c r="C58" s="77" t="s">
        <v>109</v>
      </c>
      <c r="D58" s="78" t="s">
        <v>146</v>
      </c>
      <c r="E58" s="108">
        <v>85000</v>
      </c>
      <c r="F58" s="5"/>
    </row>
    <row r="59" spans="2:6" ht="4.5" customHeight="1" x14ac:dyDescent="0.25">
      <c r="B59" s="42"/>
      <c r="C59" s="77"/>
      <c r="D59" s="116"/>
      <c r="E59" s="117"/>
      <c r="F59" s="7"/>
    </row>
    <row r="60" spans="2:6" s="23" customFormat="1" ht="33" customHeight="1" x14ac:dyDescent="0.25">
      <c r="B60" s="102" t="s">
        <v>133</v>
      </c>
      <c r="C60" s="88" t="s">
        <v>109</v>
      </c>
      <c r="D60" s="119" t="s">
        <v>250</v>
      </c>
      <c r="E60" s="120">
        <v>30000</v>
      </c>
      <c r="F60" s="29"/>
    </row>
    <row r="61" spans="2:6" ht="6.75" customHeight="1" x14ac:dyDescent="0.25">
      <c r="B61" s="121"/>
      <c r="C61" s="122"/>
      <c r="D61" s="123"/>
      <c r="E61" s="124"/>
      <c r="F61" s="7"/>
    </row>
    <row r="62" spans="2:6" s="23" customFormat="1" ht="30.75" customHeight="1" x14ac:dyDescent="0.25">
      <c r="B62" s="102" t="s">
        <v>134</v>
      </c>
      <c r="C62" s="88" t="s">
        <v>109</v>
      </c>
      <c r="D62" s="119" t="s">
        <v>242</v>
      </c>
      <c r="E62" s="120">
        <v>19000</v>
      </c>
      <c r="F62" s="29"/>
    </row>
    <row r="63" spans="2:6" s="23" customFormat="1" ht="11.25" customHeight="1" x14ac:dyDescent="0.25">
      <c r="B63" s="125"/>
      <c r="C63" s="88"/>
      <c r="D63" s="127"/>
      <c r="E63" s="415"/>
      <c r="F63" s="29"/>
    </row>
    <row r="64" spans="2:6" s="23" customFormat="1" ht="35.25" customHeight="1" x14ac:dyDescent="0.25">
      <c r="B64" s="125" t="s">
        <v>140</v>
      </c>
      <c r="C64" s="88" t="s">
        <v>109</v>
      </c>
      <c r="D64" s="127" t="s">
        <v>177</v>
      </c>
      <c r="E64" s="252">
        <v>63700</v>
      </c>
      <c r="F64" s="29"/>
    </row>
    <row r="65" spans="1:6" s="23" customFormat="1" ht="6" customHeight="1" x14ac:dyDescent="0.25">
      <c r="B65" s="402"/>
      <c r="C65" s="444"/>
      <c r="D65" s="445"/>
      <c r="E65" s="443"/>
      <c r="F65" s="29"/>
    </row>
    <row r="66" spans="1:6" s="23" customFormat="1" ht="33" customHeight="1" x14ac:dyDescent="0.25">
      <c r="B66" s="125" t="s">
        <v>147</v>
      </c>
      <c r="C66" s="126" t="s">
        <v>109</v>
      </c>
      <c r="D66" s="127" t="s">
        <v>237</v>
      </c>
      <c r="E66" s="443">
        <v>38000</v>
      </c>
      <c r="F66" s="29"/>
    </row>
    <row r="67" spans="1:6" s="23" customFormat="1" ht="7.5" customHeight="1" x14ac:dyDescent="0.25">
      <c r="B67" s="402"/>
      <c r="C67" s="400"/>
      <c r="D67" s="445"/>
      <c r="E67" s="443"/>
      <c r="F67" s="29"/>
    </row>
    <row r="68" spans="1:6" s="23" customFormat="1" ht="33" customHeight="1" x14ac:dyDescent="0.25">
      <c r="B68" s="125" t="s">
        <v>148</v>
      </c>
      <c r="C68" s="126" t="s">
        <v>109</v>
      </c>
      <c r="D68" s="127" t="s">
        <v>178</v>
      </c>
      <c r="E68" s="443">
        <v>59000</v>
      </c>
      <c r="F68" s="29"/>
    </row>
    <row r="69" spans="1:6" s="23" customFormat="1" ht="10.5" customHeight="1" x14ac:dyDescent="0.25">
      <c r="B69" s="125"/>
      <c r="C69" s="126"/>
      <c r="D69" s="127"/>
      <c r="E69" s="383"/>
      <c r="F69" s="29"/>
    </row>
    <row r="70" spans="1:6" s="23" customFormat="1" ht="45" customHeight="1" x14ac:dyDescent="0.25">
      <c r="B70" s="125" t="s">
        <v>149</v>
      </c>
      <c r="C70" s="88" t="s">
        <v>109</v>
      </c>
      <c r="D70" s="127" t="s">
        <v>235</v>
      </c>
      <c r="E70" s="252">
        <v>38000</v>
      </c>
      <c r="F70" s="29"/>
    </row>
    <row r="71" spans="1:6" s="23" customFormat="1" ht="8.25" customHeight="1" x14ac:dyDescent="0.25">
      <c r="B71" s="221"/>
      <c r="C71" s="222"/>
      <c r="D71" s="489"/>
      <c r="E71" s="383"/>
      <c r="F71" s="29"/>
    </row>
    <row r="72" spans="1:6" s="23" customFormat="1" ht="32.25" customHeight="1" x14ac:dyDescent="0.25">
      <c r="B72" s="104" t="s">
        <v>176</v>
      </c>
      <c r="C72" s="105" t="s">
        <v>109</v>
      </c>
      <c r="D72" s="490" t="s">
        <v>212</v>
      </c>
      <c r="E72" s="252">
        <v>45000</v>
      </c>
      <c r="F72" s="29"/>
    </row>
    <row r="73" spans="1:6" s="23" customFormat="1" ht="9.75" customHeight="1" x14ac:dyDescent="0.25">
      <c r="B73" s="421"/>
      <c r="C73" s="462"/>
      <c r="D73" s="463"/>
      <c r="E73" s="464"/>
      <c r="F73" s="29"/>
    </row>
    <row r="74" spans="1:6" s="23" customFormat="1" ht="24.75" customHeight="1" x14ac:dyDescent="0.25">
      <c r="B74" s="398" t="s">
        <v>220</v>
      </c>
      <c r="C74" s="399" t="s">
        <v>109</v>
      </c>
      <c r="D74" s="460" t="s">
        <v>236</v>
      </c>
      <c r="E74" s="461">
        <v>110000</v>
      </c>
      <c r="F74" s="29"/>
    </row>
    <row r="75" spans="1:6" ht="12.75" customHeight="1" thickBot="1" x14ac:dyDescent="0.3">
      <c r="B75" s="100"/>
      <c r="C75" s="101"/>
      <c r="D75" s="118"/>
      <c r="E75" s="416"/>
      <c r="F75" s="7"/>
    </row>
    <row r="76" spans="1:6" ht="23.25" customHeight="1" thickBot="1" x14ac:dyDescent="0.3">
      <c r="B76" s="458"/>
      <c r="C76" s="92"/>
      <c r="D76" s="225" t="s">
        <v>129</v>
      </c>
      <c r="E76" s="459">
        <f>SUM(E38:E75)</f>
        <v>744132.2</v>
      </c>
      <c r="F76" s="7"/>
    </row>
    <row r="77" spans="1:6" ht="16.5" thickBot="1" x14ac:dyDescent="0.3">
      <c r="A77" s="24"/>
      <c r="B77" s="237" t="s">
        <v>31</v>
      </c>
      <c r="C77" s="229"/>
      <c r="D77" s="173" t="s">
        <v>32</v>
      </c>
      <c r="E77" s="174"/>
      <c r="F77" s="7"/>
    </row>
    <row r="78" spans="1:6" ht="15.75" x14ac:dyDescent="0.25">
      <c r="B78" s="94" t="s">
        <v>33</v>
      </c>
      <c r="C78" s="83" t="s">
        <v>109</v>
      </c>
      <c r="D78" s="128" t="s">
        <v>34</v>
      </c>
      <c r="E78" s="129">
        <v>33180.699999999997</v>
      </c>
      <c r="F78" s="5"/>
    </row>
    <row r="79" spans="1:6" ht="12.75" customHeight="1" x14ac:dyDescent="0.25">
      <c r="B79" s="42"/>
      <c r="C79" s="77"/>
      <c r="D79" s="78"/>
      <c r="E79" s="86"/>
      <c r="F79" s="5"/>
    </row>
    <row r="80" spans="1:6" ht="15.75" x14ac:dyDescent="0.25">
      <c r="B80" s="42" t="s">
        <v>35</v>
      </c>
      <c r="C80" s="77" t="s">
        <v>109</v>
      </c>
      <c r="D80" s="78" t="s">
        <v>36</v>
      </c>
      <c r="E80" s="86">
        <v>31853.47</v>
      </c>
      <c r="F80" s="7"/>
    </row>
    <row r="81" spans="2:6" ht="12" customHeight="1" x14ac:dyDescent="0.25">
      <c r="B81" s="42"/>
      <c r="C81" s="77"/>
      <c r="D81" s="78"/>
      <c r="E81" s="86"/>
      <c r="F81" s="7"/>
    </row>
    <row r="82" spans="2:6" ht="15.75" x14ac:dyDescent="0.25">
      <c r="B82" s="42" t="s">
        <v>64</v>
      </c>
      <c r="C82" s="77" t="s">
        <v>109</v>
      </c>
      <c r="D82" s="78" t="s">
        <v>37</v>
      </c>
      <c r="E82" s="86">
        <v>10617.82</v>
      </c>
      <c r="F82" s="7"/>
    </row>
    <row r="83" spans="2:6" ht="10.5" customHeight="1" x14ac:dyDescent="0.25">
      <c r="B83" s="42"/>
      <c r="C83" s="77"/>
      <c r="D83" s="78"/>
      <c r="E83" s="86"/>
      <c r="F83" s="7"/>
    </row>
    <row r="84" spans="2:6" ht="15.75" x14ac:dyDescent="0.25">
      <c r="B84" s="42" t="s">
        <v>76</v>
      </c>
      <c r="C84" s="77" t="s">
        <v>109</v>
      </c>
      <c r="D84" s="78" t="s">
        <v>38</v>
      </c>
      <c r="E84" s="86">
        <v>33180.699999999997</v>
      </c>
      <c r="F84" s="7"/>
    </row>
    <row r="85" spans="2:6" ht="14.25" customHeight="1" x14ac:dyDescent="0.25">
      <c r="B85" s="42"/>
      <c r="C85" s="77"/>
      <c r="D85" s="78"/>
      <c r="E85" s="86"/>
      <c r="F85" s="7"/>
    </row>
    <row r="86" spans="2:6" ht="15.75" x14ac:dyDescent="0.25">
      <c r="B86" s="42" t="s">
        <v>78</v>
      </c>
      <c r="C86" s="77" t="s">
        <v>109</v>
      </c>
      <c r="D86" s="78" t="s">
        <v>39</v>
      </c>
      <c r="E86" s="86">
        <v>5308.91</v>
      </c>
      <c r="F86" s="5"/>
    </row>
    <row r="87" spans="2:6" ht="12.75" customHeight="1" x14ac:dyDescent="0.25">
      <c r="B87" s="42"/>
      <c r="C87" s="77"/>
      <c r="D87" s="78"/>
      <c r="E87" s="86"/>
      <c r="F87" s="5"/>
    </row>
    <row r="88" spans="2:6" ht="15.75" x14ac:dyDescent="0.25">
      <c r="B88" s="42" t="s">
        <v>80</v>
      </c>
      <c r="C88" s="77" t="s">
        <v>109</v>
      </c>
      <c r="D88" s="78" t="s">
        <v>179</v>
      </c>
      <c r="E88" s="86">
        <v>6636.14</v>
      </c>
      <c r="F88" s="7"/>
    </row>
    <row r="89" spans="2:6" ht="12" customHeight="1" x14ac:dyDescent="0.25">
      <c r="B89" s="42"/>
      <c r="C89" s="77"/>
      <c r="D89" s="78"/>
      <c r="E89" s="86"/>
      <c r="F89" s="7"/>
    </row>
    <row r="90" spans="2:6" ht="15.75" x14ac:dyDescent="0.25">
      <c r="B90" s="42" t="s">
        <v>40</v>
      </c>
      <c r="C90" s="77" t="s">
        <v>109</v>
      </c>
      <c r="D90" s="78" t="s">
        <v>41</v>
      </c>
      <c r="E90" s="86">
        <v>8000</v>
      </c>
      <c r="F90" s="7"/>
    </row>
    <row r="91" spans="2:6" ht="12" customHeight="1" x14ac:dyDescent="0.25">
      <c r="B91" s="42"/>
      <c r="C91" s="77"/>
      <c r="D91" s="78"/>
      <c r="E91" s="86"/>
      <c r="F91" s="7"/>
    </row>
    <row r="92" spans="2:6" ht="15.75" x14ac:dyDescent="0.25">
      <c r="B92" s="42" t="s">
        <v>42</v>
      </c>
      <c r="C92" s="77" t="s">
        <v>109</v>
      </c>
      <c r="D92" s="78" t="s">
        <v>43</v>
      </c>
      <c r="E92" s="86">
        <v>15926.74</v>
      </c>
      <c r="F92" s="7"/>
    </row>
    <row r="93" spans="2:6" ht="15.75" x14ac:dyDescent="0.25">
      <c r="B93" s="42"/>
      <c r="C93" s="77"/>
      <c r="D93" s="78"/>
      <c r="E93" s="86"/>
      <c r="F93" s="7"/>
    </row>
    <row r="94" spans="2:6" ht="28.5" x14ac:dyDescent="0.25">
      <c r="B94" s="80" t="s">
        <v>44</v>
      </c>
      <c r="C94" s="77" t="s">
        <v>109</v>
      </c>
      <c r="D94" s="78" t="s">
        <v>89</v>
      </c>
      <c r="E94" s="86">
        <v>29199.02</v>
      </c>
      <c r="F94" s="7"/>
    </row>
    <row r="95" spans="2:6" ht="12.75" customHeight="1" x14ac:dyDescent="0.25">
      <c r="B95" s="42"/>
      <c r="C95" s="77"/>
      <c r="D95" s="78"/>
      <c r="E95" s="86"/>
      <c r="F95" s="7"/>
    </row>
    <row r="96" spans="2:6" ht="15.75" x14ac:dyDescent="0.25">
      <c r="B96" s="42" t="s">
        <v>45</v>
      </c>
      <c r="C96" s="77" t="s">
        <v>109</v>
      </c>
      <c r="D96" s="78" t="s">
        <v>95</v>
      </c>
      <c r="E96" s="86">
        <v>1327.23</v>
      </c>
      <c r="F96" s="7"/>
    </row>
    <row r="97" spans="2:6" ht="11.25" customHeight="1" x14ac:dyDescent="0.25">
      <c r="B97" s="42"/>
      <c r="C97" s="77"/>
      <c r="D97" s="78"/>
      <c r="E97" s="86"/>
      <c r="F97" s="7"/>
    </row>
    <row r="98" spans="2:6" ht="15.75" x14ac:dyDescent="0.25">
      <c r="B98" s="42" t="s">
        <v>46</v>
      </c>
      <c r="C98" s="77" t="s">
        <v>109</v>
      </c>
      <c r="D98" s="78" t="s">
        <v>145</v>
      </c>
      <c r="E98" s="86">
        <v>10617.82</v>
      </c>
      <c r="F98" s="7"/>
    </row>
    <row r="99" spans="2:6" ht="9.75" customHeight="1" x14ac:dyDescent="0.25">
      <c r="B99" s="42"/>
      <c r="C99" s="77"/>
      <c r="D99" s="78"/>
      <c r="E99" s="86"/>
      <c r="F99" s="7"/>
    </row>
    <row r="100" spans="2:6" ht="14.25" customHeight="1" x14ac:dyDescent="0.25">
      <c r="B100" s="130" t="s">
        <v>137</v>
      </c>
      <c r="C100" s="131" t="s">
        <v>109</v>
      </c>
      <c r="D100" s="132" t="s">
        <v>105</v>
      </c>
      <c r="E100" s="133">
        <v>5308.92</v>
      </c>
      <c r="F100" s="5"/>
    </row>
    <row r="101" spans="2:6" ht="14.25" customHeight="1" x14ac:dyDescent="0.25">
      <c r="B101" s="130"/>
      <c r="C101" s="131"/>
      <c r="D101" s="132"/>
      <c r="E101" s="133"/>
      <c r="F101" s="5"/>
    </row>
    <row r="102" spans="2:6" s="23" customFormat="1" ht="48" customHeight="1" x14ac:dyDescent="0.25">
      <c r="B102" s="104" t="s">
        <v>151</v>
      </c>
      <c r="C102" s="105" t="s">
        <v>109</v>
      </c>
      <c r="D102" s="134" t="s">
        <v>229</v>
      </c>
      <c r="E102" s="135">
        <v>19000</v>
      </c>
      <c r="F102" s="30"/>
    </row>
    <row r="103" spans="2:6" s="23" customFormat="1" ht="15" customHeight="1" x14ac:dyDescent="0.25">
      <c r="B103" s="104"/>
      <c r="C103" s="222"/>
      <c r="D103" s="384"/>
      <c r="E103" s="385"/>
      <c r="F103" s="30"/>
    </row>
    <row r="104" spans="2:6" s="23" customFormat="1" ht="18.75" customHeight="1" x14ac:dyDescent="0.25">
      <c r="B104" s="221" t="s">
        <v>160</v>
      </c>
      <c r="C104" s="105" t="s">
        <v>109</v>
      </c>
      <c r="D104" s="384" t="s">
        <v>180</v>
      </c>
      <c r="E104" s="385">
        <v>8000</v>
      </c>
      <c r="F104" s="30"/>
    </row>
    <row r="105" spans="2:6" s="23" customFormat="1" ht="11.25" customHeight="1" x14ac:dyDescent="0.25">
      <c r="B105" s="104"/>
      <c r="C105" s="222"/>
      <c r="D105" s="384"/>
      <c r="E105" s="385"/>
      <c r="F105" s="30"/>
    </row>
    <row r="106" spans="2:6" s="23" customFormat="1" ht="28.5" customHeight="1" x14ac:dyDescent="0.25">
      <c r="B106" s="221" t="s">
        <v>188</v>
      </c>
      <c r="C106" s="105" t="s">
        <v>111</v>
      </c>
      <c r="D106" s="384" t="s">
        <v>234</v>
      </c>
      <c r="E106" s="385">
        <v>23800</v>
      </c>
      <c r="F106" s="30"/>
    </row>
    <row r="107" spans="2:6" s="23" customFormat="1" ht="13.5" customHeight="1" x14ac:dyDescent="0.25">
      <c r="B107" s="484"/>
      <c r="C107" s="222"/>
      <c r="D107" s="223"/>
      <c r="E107" s="139"/>
      <c r="F107" s="30"/>
    </row>
    <row r="108" spans="2:6" s="23" customFormat="1" ht="27.75" customHeight="1" x14ac:dyDescent="0.25">
      <c r="B108" s="104" t="s">
        <v>189</v>
      </c>
      <c r="C108" s="105" t="s">
        <v>109</v>
      </c>
      <c r="D108" s="106" t="s">
        <v>230</v>
      </c>
      <c r="E108" s="160">
        <v>24000</v>
      </c>
      <c r="F108" s="30"/>
    </row>
    <row r="109" spans="2:6" s="23" customFormat="1" ht="33.75" customHeight="1" x14ac:dyDescent="0.25">
      <c r="B109" s="104" t="s">
        <v>190</v>
      </c>
      <c r="C109" s="55" t="s">
        <v>111</v>
      </c>
      <c r="D109" s="177" t="s">
        <v>202</v>
      </c>
      <c r="E109" s="135">
        <v>11000</v>
      </c>
      <c r="F109" s="30"/>
    </row>
    <row r="110" spans="2:6" s="23" customFormat="1" ht="11.25" customHeight="1" x14ac:dyDescent="0.25">
      <c r="B110" s="221"/>
      <c r="C110" s="315"/>
      <c r="D110" s="384"/>
      <c r="E110" s="385"/>
      <c r="F110" s="30"/>
    </row>
    <row r="111" spans="2:6" s="23" customFormat="1" ht="29.25" customHeight="1" x14ac:dyDescent="0.25">
      <c r="B111" s="104" t="s">
        <v>201</v>
      </c>
      <c r="C111" s="222" t="s">
        <v>109</v>
      </c>
      <c r="D111" s="384" t="s">
        <v>209</v>
      </c>
      <c r="E111" s="385">
        <v>9100</v>
      </c>
      <c r="F111" s="30"/>
    </row>
    <row r="112" spans="2:6" ht="11.25" customHeight="1" x14ac:dyDescent="0.25">
      <c r="B112" s="422"/>
      <c r="C112" s="423"/>
      <c r="D112" s="136"/>
      <c r="E112" s="137"/>
      <c r="F112" s="5"/>
    </row>
    <row r="113" spans="2:6" s="23" customFormat="1" ht="33.75" customHeight="1" thickBot="1" x14ac:dyDescent="0.3">
      <c r="B113" s="175" t="s">
        <v>210</v>
      </c>
      <c r="C113" s="176" t="s">
        <v>109</v>
      </c>
      <c r="D113" s="138" t="s">
        <v>152</v>
      </c>
      <c r="E113" s="139">
        <v>26544.560000000001</v>
      </c>
      <c r="F113" s="30"/>
    </row>
    <row r="114" spans="2:6" ht="16.5" thickBot="1" x14ac:dyDescent="0.3">
      <c r="B114" s="33"/>
      <c r="C114" s="34"/>
      <c r="D114" s="140" t="s">
        <v>14</v>
      </c>
      <c r="E114" s="141">
        <f>SUM(E78:E113)</f>
        <v>312602.02999999997</v>
      </c>
      <c r="F114" s="7"/>
    </row>
    <row r="115" spans="2:6" ht="16.5" thickTop="1" x14ac:dyDescent="0.25">
      <c r="B115" s="35"/>
      <c r="C115" s="36"/>
      <c r="D115" s="142"/>
      <c r="E115" s="143"/>
      <c r="F115" s="7"/>
    </row>
    <row r="116" spans="2:6" ht="17.25" customHeight="1" thickBot="1" x14ac:dyDescent="0.3">
      <c r="B116" s="35"/>
      <c r="C116" s="36"/>
      <c r="D116" s="142"/>
      <c r="E116" s="143"/>
      <c r="F116" s="7"/>
    </row>
    <row r="117" spans="2:6" ht="17.25" thickTop="1" thickBot="1" x14ac:dyDescent="0.3">
      <c r="B117" s="144" t="s">
        <v>47</v>
      </c>
      <c r="C117" s="144"/>
      <c r="D117" s="145" t="s">
        <v>48</v>
      </c>
      <c r="E117" s="146"/>
      <c r="F117" s="5"/>
    </row>
    <row r="118" spans="2:6" ht="16.5" thickBot="1" x14ac:dyDescent="0.3">
      <c r="B118" s="147" t="s">
        <v>7</v>
      </c>
      <c r="C118" s="148"/>
      <c r="D118" s="149" t="s">
        <v>8</v>
      </c>
      <c r="E118" s="150"/>
      <c r="F118" s="2"/>
    </row>
    <row r="119" spans="2:6" ht="31.5" customHeight="1" x14ac:dyDescent="0.25">
      <c r="B119" s="151" t="s">
        <v>163</v>
      </c>
      <c r="C119" s="205" t="s">
        <v>258</v>
      </c>
      <c r="D119" s="152" t="s">
        <v>255</v>
      </c>
      <c r="E119" s="153"/>
      <c r="F119" s="8"/>
    </row>
    <row r="120" spans="2:6" ht="15.75" customHeight="1" x14ac:dyDescent="0.25">
      <c r="B120" s="76"/>
      <c r="C120" s="77"/>
      <c r="D120" s="37"/>
      <c r="E120" s="107">
        <v>1000</v>
      </c>
      <c r="F120" s="5"/>
    </row>
    <row r="121" spans="2:6" ht="11.25" customHeight="1" x14ac:dyDescent="0.25">
      <c r="B121" s="76"/>
      <c r="C121" s="77"/>
      <c r="D121" s="38"/>
      <c r="E121" s="86"/>
      <c r="F121" s="5"/>
    </row>
    <row r="122" spans="2:6" ht="64.5" customHeight="1" x14ac:dyDescent="0.25">
      <c r="B122" s="42" t="s">
        <v>61</v>
      </c>
      <c r="C122" s="105" t="s">
        <v>259</v>
      </c>
      <c r="D122" s="78" t="s">
        <v>224</v>
      </c>
      <c r="E122" s="107">
        <v>1000</v>
      </c>
      <c r="F122" s="5"/>
    </row>
    <row r="123" spans="2:6" ht="10.5" customHeight="1" x14ac:dyDescent="0.25">
      <c r="B123" s="154"/>
      <c r="C123" s="155"/>
      <c r="D123" s="156"/>
      <c r="E123" s="157"/>
      <c r="F123" s="5"/>
    </row>
    <row r="124" spans="2:6" s="23" customFormat="1" ht="42.75" x14ac:dyDescent="0.25">
      <c r="B124" s="430" t="s">
        <v>10</v>
      </c>
      <c r="C124" s="431" t="s">
        <v>109</v>
      </c>
      <c r="D124" s="497" t="s">
        <v>257</v>
      </c>
      <c r="E124" s="498">
        <v>55000</v>
      </c>
      <c r="F124" s="432"/>
    </row>
    <row r="125" spans="2:6" ht="8.25" customHeight="1" x14ac:dyDescent="0.25">
      <c r="B125" s="42"/>
      <c r="C125" s="77"/>
      <c r="D125" s="78"/>
      <c r="E125" s="86"/>
      <c r="F125" s="2"/>
    </row>
    <row r="126" spans="2:6" ht="71.25" x14ac:dyDescent="0.25">
      <c r="B126" s="42" t="s">
        <v>12</v>
      </c>
      <c r="C126" s="105" t="s">
        <v>109</v>
      </c>
      <c r="D126" s="78" t="s">
        <v>256</v>
      </c>
      <c r="E126" s="158"/>
      <c r="F126" s="7"/>
    </row>
    <row r="127" spans="2:6" ht="15.75" x14ac:dyDescent="0.25">
      <c r="B127" s="42" t="s">
        <v>90</v>
      </c>
      <c r="C127" s="77"/>
      <c r="D127" s="78" t="s">
        <v>126</v>
      </c>
      <c r="E127" s="81">
        <v>10000</v>
      </c>
      <c r="F127" s="6"/>
    </row>
    <row r="128" spans="2:6" ht="12" customHeight="1" x14ac:dyDescent="0.25">
      <c r="B128" s="42"/>
      <c r="C128" s="77"/>
      <c r="D128" s="78"/>
      <c r="E128" s="79"/>
      <c r="F128" s="6"/>
    </row>
    <row r="129" spans="1:6" ht="26.25" customHeight="1" x14ac:dyDescent="0.25">
      <c r="B129" s="42" t="s">
        <v>13</v>
      </c>
      <c r="C129" s="77" t="s">
        <v>109</v>
      </c>
      <c r="D129" s="159" t="s">
        <v>218</v>
      </c>
      <c r="E129" s="160">
        <v>46452.98</v>
      </c>
      <c r="F129" s="6"/>
    </row>
    <row r="130" spans="1:6" ht="12" customHeight="1" x14ac:dyDescent="0.25">
      <c r="B130" s="42"/>
      <c r="C130" s="77"/>
      <c r="D130" s="161"/>
      <c r="E130" s="162"/>
      <c r="F130" s="6"/>
    </row>
    <row r="131" spans="1:6" s="23" customFormat="1" ht="29.25" customHeight="1" x14ac:dyDescent="0.25">
      <c r="B131" s="104" t="s">
        <v>49</v>
      </c>
      <c r="C131" s="105" t="s">
        <v>109</v>
      </c>
      <c r="D131" s="159" t="s">
        <v>231</v>
      </c>
      <c r="E131" s="160">
        <v>23000</v>
      </c>
      <c r="F131" s="22"/>
    </row>
    <row r="132" spans="1:6" ht="11.25" customHeight="1" x14ac:dyDescent="0.25">
      <c r="B132" s="42"/>
      <c r="C132" s="77"/>
      <c r="D132" s="163"/>
      <c r="E132" s="164"/>
      <c r="F132" s="6"/>
    </row>
    <row r="133" spans="1:6" ht="42" customHeight="1" x14ac:dyDescent="0.25">
      <c r="B133" s="42" t="s">
        <v>51</v>
      </c>
      <c r="C133" s="77" t="s">
        <v>109</v>
      </c>
      <c r="D133" s="165" t="s">
        <v>251</v>
      </c>
      <c r="E133" s="108">
        <v>90000</v>
      </c>
      <c r="F133" s="6"/>
    </row>
    <row r="134" spans="1:6" ht="7.5" customHeight="1" x14ac:dyDescent="0.25">
      <c r="B134" s="42"/>
      <c r="C134" s="77"/>
      <c r="D134" s="165"/>
      <c r="E134" s="108"/>
      <c r="F134" s="6"/>
    </row>
    <row r="135" spans="1:6" ht="47.25" customHeight="1" x14ac:dyDescent="0.25">
      <c r="B135" s="42" t="s">
        <v>159</v>
      </c>
      <c r="C135" s="77" t="s">
        <v>109</v>
      </c>
      <c r="D135" s="433" t="s">
        <v>252</v>
      </c>
      <c r="E135" s="108">
        <v>92000</v>
      </c>
      <c r="F135" s="6"/>
    </row>
    <row r="136" spans="1:6" ht="11.25" customHeight="1" thickBot="1" x14ac:dyDescent="0.3">
      <c r="B136" s="42"/>
      <c r="C136" s="77"/>
      <c r="D136" s="110"/>
      <c r="E136" s="166"/>
      <c r="F136" s="7"/>
    </row>
    <row r="137" spans="1:6" ht="21" customHeight="1" x14ac:dyDescent="0.25">
      <c r="B137" s="91"/>
      <c r="C137" s="92"/>
      <c r="D137" s="167" t="s">
        <v>50</v>
      </c>
      <c r="E137" s="168">
        <f>SUM(E119:E136)</f>
        <v>318452.98</v>
      </c>
      <c r="F137" s="7"/>
    </row>
    <row r="138" spans="1:6" ht="9.75" customHeight="1" thickBot="1" x14ac:dyDescent="0.3">
      <c r="B138" s="169"/>
      <c r="C138" s="170"/>
      <c r="D138" s="171"/>
      <c r="E138" s="172"/>
      <c r="F138" s="7"/>
    </row>
    <row r="139" spans="1:6" ht="16.5" thickBot="1" x14ac:dyDescent="0.3">
      <c r="A139" s="24"/>
      <c r="B139" s="428" t="s">
        <v>52</v>
      </c>
      <c r="C139" s="429"/>
      <c r="D139" s="173" t="s">
        <v>16</v>
      </c>
      <c r="E139" s="174"/>
      <c r="F139" s="5"/>
    </row>
    <row r="140" spans="1:6" ht="42.75" x14ac:dyDescent="0.25">
      <c r="B140" s="402" t="s">
        <v>17</v>
      </c>
      <c r="C140" s="400" t="s">
        <v>109</v>
      </c>
      <c r="D140" s="403" t="s">
        <v>142</v>
      </c>
      <c r="E140" s="85">
        <v>19908.419999999998</v>
      </c>
      <c r="F140" s="5"/>
    </row>
    <row r="141" spans="1:6" ht="11.25" customHeight="1" x14ac:dyDescent="0.25">
      <c r="B141" s="175"/>
      <c r="C141" s="176"/>
      <c r="D141" s="177"/>
      <c r="E141" s="97"/>
      <c r="F141" s="5"/>
    </row>
    <row r="142" spans="1:6" ht="15.75" x14ac:dyDescent="0.25">
      <c r="B142" s="94" t="s">
        <v>19</v>
      </c>
      <c r="C142" s="83" t="s">
        <v>109</v>
      </c>
      <c r="D142" s="128" t="s">
        <v>125</v>
      </c>
      <c r="E142" s="85">
        <v>15926.74</v>
      </c>
      <c r="F142" s="6"/>
    </row>
    <row r="143" spans="1:6" ht="12.75" customHeight="1" x14ac:dyDescent="0.25">
      <c r="B143" s="91"/>
      <c r="C143" s="92"/>
      <c r="D143" s="93"/>
      <c r="E143" s="99"/>
      <c r="F143" s="6"/>
    </row>
    <row r="144" spans="1:6" ht="28.5" x14ac:dyDescent="0.25">
      <c r="B144" s="91" t="s">
        <v>21</v>
      </c>
      <c r="C144" s="92" t="s">
        <v>109</v>
      </c>
      <c r="D144" s="93" t="s">
        <v>253</v>
      </c>
      <c r="E144" s="99">
        <v>75000</v>
      </c>
      <c r="F144" s="6"/>
    </row>
    <row r="145" spans="2:6" ht="12" customHeight="1" x14ac:dyDescent="0.25">
      <c r="B145" s="91"/>
      <c r="C145" s="92"/>
      <c r="D145" s="93"/>
      <c r="E145" s="99"/>
      <c r="F145" s="6"/>
    </row>
    <row r="146" spans="2:6" ht="28.5" x14ac:dyDescent="0.25">
      <c r="B146" s="91" t="s">
        <v>22</v>
      </c>
      <c r="C146" s="92" t="s">
        <v>232</v>
      </c>
      <c r="D146" s="93" t="s">
        <v>240</v>
      </c>
      <c r="E146" s="99">
        <v>25000</v>
      </c>
      <c r="F146" s="6"/>
    </row>
    <row r="147" spans="2:6" ht="12" customHeight="1" x14ac:dyDescent="0.25">
      <c r="B147" s="404"/>
      <c r="C147" s="405"/>
      <c r="D147" s="406"/>
      <c r="E147" s="407"/>
      <c r="F147" s="6"/>
    </row>
    <row r="148" spans="2:6" ht="42" customHeight="1" x14ac:dyDescent="0.25">
      <c r="B148" s="408" t="s">
        <v>24</v>
      </c>
      <c r="C148" s="409" t="s">
        <v>109</v>
      </c>
      <c r="D148" s="492" t="s">
        <v>254</v>
      </c>
      <c r="E148" s="493">
        <v>103000</v>
      </c>
      <c r="F148" s="6"/>
    </row>
    <row r="149" spans="2:6" ht="8.25" customHeight="1" x14ac:dyDescent="0.25">
      <c r="B149" s="404"/>
      <c r="C149" s="405"/>
      <c r="D149" s="494"/>
      <c r="E149" s="495"/>
      <c r="F149" s="6"/>
    </row>
    <row r="150" spans="2:6" ht="42.75" x14ac:dyDescent="0.25">
      <c r="B150" s="408" t="s">
        <v>26</v>
      </c>
      <c r="C150" s="409" t="s">
        <v>109</v>
      </c>
      <c r="D150" s="496" t="s">
        <v>249</v>
      </c>
      <c r="E150" s="493">
        <v>50000</v>
      </c>
      <c r="F150" s="6"/>
    </row>
    <row r="151" spans="2:6" ht="8.25" customHeight="1" x14ac:dyDescent="0.25">
      <c r="B151" s="130"/>
      <c r="C151" s="131"/>
      <c r="D151" s="482"/>
      <c r="E151" s="488"/>
      <c r="F151" s="6"/>
    </row>
    <row r="152" spans="2:6" ht="15.75" x14ac:dyDescent="0.25">
      <c r="B152" s="130" t="s">
        <v>27</v>
      </c>
      <c r="C152" s="77" t="s">
        <v>109</v>
      </c>
      <c r="D152" s="482" t="s">
        <v>182</v>
      </c>
      <c r="E152" s="488">
        <v>9100</v>
      </c>
      <c r="F152" s="6"/>
    </row>
    <row r="153" spans="2:6" ht="12" customHeight="1" x14ac:dyDescent="0.25">
      <c r="B153" s="130"/>
      <c r="C153" s="77"/>
      <c r="D153" s="482"/>
      <c r="E153" s="488"/>
      <c r="F153" s="6"/>
    </row>
    <row r="154" spans="2:6" ht="30" customHeight="1" x14ac:dyDescent="0.25">
      <c r="B154" s="130" t="s">
        <v>28</v>
      </c>
      <c r="C154" s="77" t="s">
        <v>109</v>
      </c>
      <c r="D154" s="482" t="s">
        <v>219</v>
      </c>
      <c r="E154" s="488">
        <v>60000</v>
      </c>
      <c r="F154" s="6"/>
    </row>
    <row r="155" spans="2:6" ht="11.25" customHeight="1" x14ac:dyDescent="0.25">
      <c r="B155" s="130"/>
      <c r="C155" s="77"/>
      <c r="D155" s="482"/>
      <c r="E155" s="488"/>
      <c r="F155" s="6"/>
    </row>
    <row r="156" spans="2:6" ht="42.75" x14ac:dyDescent="0.25">
      <c r="B156" s="130" t="s">
        <v>29</v>
      </c>
      <c r="C156" s="77" t="s">
        <v>109</v>
      </c>
      <c r="D156" s="482" t="s">
        <v>248</v>
      </c>
      <c r="E156" s="160">
        <v>50000</v>
      </c>
      <c r="F156" s="6"/>
    </row>
    <row r="157" spans="2:6" ht="12" customHeight="1" thickBot="1" x14ac:dyDescent="0.3">
      <c r="B157" s="42"/>
      <c r="C157" s="77"/>
      <c r="D157" s="78"/>
      <c r="E157" s="166"/>
      <c r="F157" s="5"/>
    </row>
    <row r="158" spans="2:6" ht="18.75" customHeight="1" x14ac:dyDescent="0.25">
      <c r="B158" s="91"/>
      <c r="C158" s="92"/>
      <c r="D158" s="180" t="s">
        <v>165</v>
      </c>
      <c r="E158" s="168">
        <f>SUM(E140:E157)</f>
        <v>407935.16000000003</v>
      </c>
      <c r="F158" s="6"/>
    </row>
    <row r="159" spans="2:6" ht="12" customHeight="1" thickBot="1" x14ac:dyDescent="0.3">
      <c r="B159" s="39"/>
      <c r="C159" s="40"/>
      <c r="D159" s="41"/>
      <c r="E159" s="181"/>
      <c r="F159" s="6"/>
    </row>
    <row r="160" spans="2:6" ht="16.5" thickBot="1" x14ac:dyDescent="0.3">
      <c r="B160" s="182" t="s">
        <v>31</v>
      </c>
      <c r="C160" s="183"/>
      <c r="D160" s="184" t="s">
        <v>32</v>
      </c>
      <c r="E160" s="185"/>
      <c r="F160" s="6"/>
    </row>
    <row r="161" spans="2:6" ht="27.75" customHeight="1" x14ac:dyDescent="0.25">
      <c r="B161" s="178" t="s">
        <v>53</v>
      </c>
      <c r="C161" s="186" t="s">
        <v>109</v>
      </c>
      <c r="D161" s="187" t="s">
        <v>54</v>
      </c>
      <c r="E161" s="188">
        <v>24000</v>
      </c>
      <c r="F161" s="6"/>
    </row>
    <row r="162" spans="2:6" ht="12.75" customHeight="1" thickBot="1" x14ac:dyDescent="0.3">
      <c r="B162" s="42"/>
      <c r="C162" s="109"/>
      <c r="D162" s="214"/>
      <c r="E162" s="190"/>
      <c r="F162" s="5"/>
    </row>
    <row r="163" spans="2:6" ht="25.5" customHeight="1" thickBot="1" x14ac:dyDescent="0.3">
      <c r="B163" s="191"/>
      <c r="C163" s="34"/>
      <c r="D163" s="192" t="s">
        <v>165</v>
      </c>
      <c r="E163" s="193">
        <f>SUM(E161:E162)</f>
        <v>24000</v>
      </c>
      <c r="F163" s="6"/>
    </row>
    <row r="164" spans="2:6" ht="12.75" customHeight="1" thickTop="1" x14ac:dyDescent="0.25">
      <c r="B164" s="36"/>
      <c r="C164" s="36"/>
      <c r="D164" s="194"/>
      <c r="E164" s="143"/>
      <c r="F164" s="6"/>
    </row>
    <row r="165" spans="2:6" ht="13.5" customHeight="1" thickBot="1" x14ac:dyDescent="0.3">
      <c r="B165" s="36"/>
      <c r="C165" s="36"/>
      <c r="D165" s="194"/>
      <c r="E165" s="143"/>
      <c r="F165" s="7"/>
    </row>
    <row r="166" spans="2:6" ht="17.25" thickTop="1" thickBot="1" x14ac:dyDescent="0.3">
      <c r="B166" s="195" t="s">
        <v>55</v>
      </c>
      <c r="C166" s="196"/>
      <c r="D166" s="197" t="s">
        <v>57</v>
      </c>
      <c r="E166" s="198"/>
      <c r="F166" s="5"/>
    </row>
    <row r="167" spans="2:6" ht="16.5" thickBot="1" x14ac:dyDescent="0.3">
      <c r="B167" s="199" t="s">
        <v>7</v>
      </c>
      <c r="C167" s="200"/>
      <c r="D167" s="74" t="s">
        <v>8</v>
      </c>
      <c r="E167" s="75"/>
      <c r="F167" s="3"/>
    </row>
    <row r="168" spans="2:6" ht="29.25" thickBot="1" x14ac:dyDescent="0.3">
      <c r="B168" s="454" t="s">
        <v>9</v>
      </c>
      <c r="C168" s="400" t="s">
        <v>109</v>
      </c>
      <c r="D168" s="78" t="s">
        <v>225</v>
      </c>
      <c r="E168" s="298">
        <v>50000</v>
      </c>
      <c r="F168" s="3"/>
    </row>
    <row r="169" spans="2:6" ht="11.25" customHeight="1" x14ac:dyDescent="0.25">
      <c r="B169" s="151"/>
      <c r="C169" s="211"/>
      <c r="D169" s="201"/>
      <c r="E169" s="213"/>
      <c r="F169" s="2"/>
    </row>
    <row r="170" spans="2:6" ht="26.25" customHeight="1" thickBot="1" x14ac:dyDescent="0.3">
      <c r="B170" s="42" t="s">
        <v>61</v>
      </c>
      <c r="C170" s="400" t="s">
        <v>109</v>
      </c>
      <c r="D170" s="78" t="s">
        <v>239</v>
      </c>
      <c r="E170" s="298">
        <v>35000</v>
      </c>
      <c r="F170" s="2"/>
    </row>
    <row r="171" spans="2:6" ht="18.75" customHeight="1" x14ac:dyDescent="0.25">
      <c r="B171" s="94"/>
      <c r="C171" s="83"/>
      <c r="D171" s="417" t="s">
        <v>50</v>
      </c>
      <c r="E171" s="499">
        <f>SUM(E168:E170)</f>
        <v>85000</v>
      </c>
      <c r="F171" s="7"/>
    </row>
    <row r="172" spans="2:6" ht="10.5" customHeight="1" thickBot="1" x14ac:dyDescent="0.3">
      <c r="B172" s="203"/>
      <c r="C172" s="40"/>
      <c r="D172" s="41"/>
      <c r="E172" s="181"/>
      <c r="F172" s="5"/>
    </row>
    <row r="173" spans="2:6" ht="16.5" thickBot="1" x14ac:dyDescent="0.3">
      <c r="B173" s="199" t="s">
        <v>15</v>
      </c>
      <c r="C173" s="200"/>
      <c r="D173" s="74" t="s">
        <v>16</v>
      </c>
      <c r="E173" s="181"/>
      <c r="F173" s="7"/>
    </row>
    <row r="174" spans="2:6" ht="47.25" customHeight="1" x14ac:dyDescent="0.25">
      <c r="B174" s="204" t="s">
        <v>17</v>
      </c>
      <c r="C174" s="205" t="s">
        <v>109</v>
      </c>
      <c r="D174" s="152" t="s">
        <v>183</v>
      </c>
      <c r="E174" s="206">
        <v>58000</v>
      </c>
      <c r="F174" s="5"/>
    </row>
    <row r="175" spans="2:6" ht="13.5" customHeight="1" x14ac:dyDescent="0.25">
      <c r="B175" s="42"/>
      <c r="C175" s="77"/>
      <c r="D175" s="78"/>
      <c r="E175" s="79"/>
      <c r="F175" s="5"/>
    </row>
    <row r="176" spans="2:6" s="23" customFormat="1" ht="30.75" customHeight="1" x14ac:dyDescent="0.25">
      <c r="B176" s="402" t="s">
        <v>21</v>
      </c>
      <c r="C176" s="400" t="s">
        <v>109</v>
      </c>
      <c r="D176" s="403" t="s">
        <v>153</v>
      </c>
      <c r="E176" s="491">
        <v>8000</v>
      </c>
      <c r="F176" s="29"/>
    </row>
    <row r="177" spans="2:6" ht="17.25" customHeight="1" thickBot="1" x14ac:dyDescent="0.3">
      <c r="B177" s="42"/>
      <c r="C177" s="77"/>
      <c r="D177" s="207"/>
      <c r="E177" s="133"/>
      <c r="F177" s="5"/>
    </row>
    <row r="178" spans="2:6" ht="21" customHeight="1" thickBot="1" x14ac:dyDescent="0.3">
      <c r="B178" s="43"/>
      <c r="C178" s="44"/>
      <c r="D178" s="208" t="s">
        <v>14</v>
      </c>
      <c r="E178" s="209">
        <f>SUM(E174:E176)</f>
        <v>66000</v>
      </c>
      <c r="F178" s="5"/>
    </row>
    <row r="179" spans="2:6" ht="16.5" thickBot="1" x14ac:dyDescent="0.3">
      <c r="B179" s="147" t="s">
        <v>31</v>
      </c>
      <c r="C179" s="148"/>
      <c r="D179" s="210" t="s">
        <v>32</v>
      </c>
      <c r="E179" s="150"/>
      <c r="F179" s="7"/>
    </row>
    <row r="180" spans="2:6" ht="26.25" customHeight="1" x14ac:dyDescent="0.25">
      <c r="B180" s="511" t="s">
        <v>53</v>
      </c>
      <c r="C180" s="211" t="s">
        <v>109</v>
      </c>
      <c r="D180" s="212" t="s">
        <v>58</v>
      </c>
      <c r="E180" s="213">
        <v>16000</v>
      </c>
      <c r="F180" s="5"/>
    </row>
    <row r="181" spans="2:6" ht="12.75" customHeight="1" thickBot="1" x14ac:dyDescent="0.3">
      <c r="B181" s="512"/>
      <c r="C181" s="109"/>
      <c r="D181" s="214"/>
      <c r="E181" s="164"/>
      <c r="F181" s="5"/>
    </row>
    <row r="182" spans="2:6" ht="21.75" customHeight="1" x14ac:dyDescent="0.25">
      <c r="B182" s="513"/>
      <c r="C182" s="189"/>
      <c r="D182" s="215" t="s">
        <v>59</v>
      </c>
      <c r="E182" s="216">
        <f>SUM(E180)</f>
        <v>16000</v>
      </c>
      <c r="F182" s="7"/>
    </row>
    <row r="183" spans="2:6" ht="20.25" customHeight="1" thickBot="1" x14ac:dyDescent="0.3">
      <c r="B183" s="450"/>
      <c r="C183" s="451"/>
      <c r="D183" s="452"/>
      <c r="E183" s="453"/>
      <c r="F183" s="7"/>
    </row>
    <row r="184" spans="2:6" ht="21" customHeight="1" thickTop="1" thickBot="1" x14ac:dyDescent="0.3">
      <c r="B184" s="36"/>
      <c r="C184" s="36"/>
      <c r="D184" s="142"/>
      <c r="E184" s="143"/>
      <c r="F184" s="7"/>
    </row>
    <row r="185" spans="2:6" ht="29.25" customHeight="1" thickTop="1" x14ac:dyDescent="0.25">
      <c r="B185" s="514" t="s">
        <v>56</v>
      </c>
      <c r="C185" s="217"/>
      <c r="D185" s="218" t="s">
        <v>110</v>
      </c>
      <c r="E185" s="516"/>
      <c r="F185" s="5"/>
    </row>
    <row r="186" spans="2:6" ht="7.5" customHeight="1" thickBot="1" x14ac:dyDescent="0.3">
      <c r="B186" s="515"/>
      <c r="C186" s="219"/>
      <c r="D186" s="220"/>
      <c r="E186" s="517"/>
      <c r="F186" s="3"/>
    </row>
    <row r="187" spans="2:6" ht="16.5" customHeight="1" thickBot="1" x14ac:dyDescent="0.3">
      <c r="B187" s="199" t="s">
        <v>7</v>
      </c>
      <c r="C187" s="200"/>
      <c r="D187" s="74" t="s">
        <v>8</v>
      </c>
      <c r="E187" s="75"/>
      <c r="F187" s="6"/>
    </row>
    <row r="188" spans="2:6" ht="10.5" customHeight="1" x14ac:dyDescent="0.25">
      <c r="B188" s="91"/>
      <c r="C188" s="92"/>
      <c r="D188" s="93"/>
      <c r="E188" s="99"/>
      <c r="F188" s="7"/>
    </row>
    <row r="189" spans="2:6" ht="42.75" customHeight="1" x14ac:dyDescent="0.25">
      <c r="B189" s="42" t="s">
        <v>9</v>
      </c>
      <c r="C189" s="105" t="s">
        <v>109</v>
      </c>
      <c r="D189" s="78" t="s">
        <v>184</v>
      </c>
      <c r="E189" s="79">
        <v>23900</v>
      </c>
      <c r="F189" s="7"/>
    </row>
    <row r="190" spans="2:6" ht="42.75" customHeight="1" x14ac:dyDescent="0.25">
      <c r="B190" s="484" t="s">
        <v>61</v>
      </c>
      <c r="C190" s="55" t="s">
        <v>109</v>
      </c>
      <c r="D190" s="132" t="s">
        <v>228</v>
      </c>
      <c r="E190" s="99">
        <v>130000</v>
      </c>
      <c r="F190" s="7"/>
    </row>
    <row r="191" spans="2:6" ht="16.5" thickBot="1" x14ac:dyDescent="0.3">
      <c r="B191" s="104" t="s">
        <v>10</v>
      </c>
      <c r="C191" s="105" t="s">
        <v>109</v>
      </c>
      <c r="D191" s="106" t="s">
        <v>155</v>
      </c>
      <c r="E191" s="488">
        <v>9000</v>
      </c>
      <c r="F191" s="7"/>
    </row>
    <row r="192" spans="2:6" ht="15.75" x14ac:dyDescent="0.25">
      <c r="B192" s="91"/>
      <c r="C192" s="92"/>
      <c r="D192" s="225" t="s">
        <v>14</v>
      </c>
      <c r="E192" s="202">
        <f>SUM(E189+E190+E191)</f>
        <v>162900</v>
      </c>
      <c r="F192" s="5"/>
    </row>
    <row r="193" spans="1:6" ht="17.25" customHeight="1" thickBot="1" x14ac:dyDescent="0.3">
      <c r="A193" s="24"/>
      <c r="B193" s="226"/>
      <c r="C193" s="170"/>
      <c r="D193" s="227"/>
      <c r="E193" s="228"/>
      <c r="F193" s="5"/>
    </row>
    <row r="194" spans="1:6" ht="16.5" thickBot="1" x14ac:dyDescent="0.3">
      <c r="A194" s="24"/>
      <c r="B194" s="229" t="s">
        <v>52</v>
      </c>
      <c r="C194" s="229"/>
      <c r="D194" s="230" t="s">
        <v>16</v>
      </c>
      <c r="E194" s="231"/>
      <c r="F194" s="7"/>
    </row>
    <row r="195" spans="1:6" ht="28.5" x14ac:dyDescent="0.25">
      <c r="B195" s="178" t="s">
        <v>17</v>
      </c>
      <c r="C195" s="186" t="s">
        <v>109</v>
      </c>
      <c r="D195" s="232" t="s">
        <v>62</v>
      </c>
      <c r="E195" s="233">
        <v>13272.28</v>
      </c>
      <c r="F195" s="5"/>
    </row>
    <row r="196" spans="1:6" ht="15.75" x14ac:dyDescent="0.25">
      <c r="B196" s="42"/>
      <c r="C196" s="77"/>
      <c r="D196" s="78"/>
      <c r="E196" s="86"/>
      <c r="F196" s="5"/>
    </row>
    <row r="197" spans="1:6" ht="27.75" customHeight="1" x14ac:dyDescent="0.25">
      <c r="B197" s="104" t="s">
        <v>19</v>
      </c>
      <c r="C197" s="105" t="s">
        <v>109</v>
      </c>
      <c r="D197" s="106" t="s">
        <v>185</v>
      </c>
      <c r="E197" s="81">
        <v>65000</v>
      </c>
      <c r="F197" s="6"/>
    </row>
    <row r="198" spans="1:6" ht="8.25" customHeight="1" x14ac:dyDescent="0.25">
      <c r="B198" s="42"/>
      <c r="C198" s="77"/>
      <c r="D198" s="78"/>
      <c r="E198" s="79"/>
      <c r="F198" s="6"/>
    </row>
    <row r="199" spans="1:6" ht="26.25" customHeight="1" x14ac:dyDescent="0.25">
      <c r="B199" s="42" t="s">
        <v>21</v>
      </c>
      <c r="C199" s="77" t="s">
        <v>109</v>
      </c>
      <c r="D199" s="78" t="s">
        <v>156</v>
      </c>
      <c r="E199" s="79">
        <v>13272.28</v>
      </c>
      <c r="F199" s="7"/>
    </row>
    <row r="200" spans="1:6" ht="10.5" customHeight="1" x14ac:dyDescent="0.25">
      <c r="B200" s="42"/>
      <c r="C200" s="77"/>
      <c r="D200" s="78"/>
      <c r="E200" s="79"/>
      <c r="F200" s="7"/>
    </row>
    <row r="201" spans="1:6" ht="42.75" x14ac:dyDescent="0.25">
      <c r="B201" s="42" t="s">
        <v>22</v>
      </c>
      <c r="C201" s="77" t="s">
        <v>109</v>
      </c>
      <c r="D201" s="78" t="s">
        <v>245</v>
      </c>
      <c r="E201" s="86">
        <v>23000</v>
      </c>
      <c r="F201" s="7"/>
    </row>
    <row r="202" spans="1:6" ht="16.5" customHeight="1" thickBot="1" x14ac:dyDescent="0.3">
      <c r="B202" s="42"/>
      <c r="C202" s="77"/>
      <c r="D202" s="78"/>
      <c r="E202" s="133"/>
      <c r="F202" s="7"/>
    </row>
    <row r="203" spans="1:6" s="20" customFormat="1" ht="18" customHeight="1" x14ac:dyDescent="0.25">
      <c r="B203" s="45"/>
      <c r="C203" s="46"/>
      <c r="D203" s="234" t="s">
        <v>166</v>
      </c>
      <c r="E203" s="235">
        <f>SUM(E195:E201)</f>
        <v>114544.56</v>
      </c>
      <c r="F203" s="19"/>
    </row>
    <row r="204" spans="1:6" ht="9.75" customHeight="1" thickBot="1" x14ac:dyDescent="0.3">
      <c r="B204" s="39"/>
      <c r="C204" s="40"/>
      <c r="D204" s="41"/>
      <c r="E204" s="181"/>
      <c r="F204" s="17"/>
    </row>
    <row r="205" spans="1:6" ht="8.25" customHeight="1" x14ac:dyDescent="0.25">
      <c r="B205" s="35"/>
      <c r="C205" s="36"/>
      <c r="D205" s="47"/>
      <c r="E205" s="142"/>
      <c r="F205" s="17"/>
    </row>
    <row r="206" spans="1:6" ht="8.25" customHeight="1" thickBot="1" x14ac:dyDescent="0.3">
      <c r="B206" s="48"/>
      <c r="C206" s="49"/>
      <c r="D206" s="50"/>
      <c r="E206" s="236"/>
      <c r="F206" s="17"/>
    </row>
    <row r="207" spans="1:6" ht="16.5" thickBot="1" x14ac:dyDescent="0.3">
      <c r="A207" s="24"/>
      <c r="B207" s="237" t="s">
        <v>63</v>
      </c>
      <c r="C207" s="229"/>
      <c r="D207" s="238" t="s">
        <v>32</v>
      </c>
      <c r="E207" s="174"/>
      <c r="F207" s="7"/>
    </row>
    <row r="208" spans="1:6" ht="28.5" customHeight="1" x14ac:dyDescent="0.25">
      <c r="B208" s="178" t="s">
        <v>53</v>
      </c>
      <c r="C208" s="179" t="s">
        <v>109</v>
      </c>
      <c r="D208" s="232" t="s">
        <v>154</v>
      </c>
      <c r="E208" s="233">
        <v>15926.74</v>
      </c>
      <c r="F208" s="7"/>
    </row>
    <row r="209" spans="2:6" ht="12" customHeight="1" x14ac:dyDescent="0.25">
      <c r="B209" s="94"/>
      <c r="C209" s="83"/>
      <c r="D209" s="128"/>
      <c r="E209" s="129"/>
      <c r="F209" s="7"/>
    </row>
    <row r="210" spans="2:6" ht="28.5" x14ac:dyDescent="0.25">
      <c r="B210" s="42" t="s">
        <v>35</v>
      </c>
      <c r="C210" s="77" t="s">
        <v>109</v>
      </c>
      <c r="D210" s="78" t="s">
        <v>131</v>
      </c>
      <c r="E210" s="86">
        <v>6636.14</v>
      </c>
      <c r="F210" s="5"/>
    </row>
    <row r="211" spans="2:6" ht="11.25" customHeight="1" x14ac:dyDescent="0.25">
      <c r="B211" s="42"/>
      <c r="C211" s="77"/>
      <c r="D211" s="78"/>
      <c r="E211" s="387"/>
      <c r="F211" s="5"/>
    </row>
    <row r="212" spans="2:6" ht="34.5" customHeight="1" x14ac:dyDescent="0.25">
      <c r="B212" s="80" t="s">
        <v>76</v>
      </c>
      <c r="C212" s="77" t="s">
        <v>109</v>
      </c>
      <c r="D212" s="78" t="s">
        <v>233</v>
      </c>
      <c r="E212" s="387">
        <v>9000</v>
      </c>
      <c r="F212" s="5"/>
    </row>
    <row r="213" spans="2:6" ht="11.25" customHeight="1" x14ac:dyDescent="0.25">
      <c r="B213" s="42"/>
      <c r="C213" s="77"/>
      <c r="D213" s="78"/>
      <c r="E213" s="387"/>
      <c r="F213" s="5"/>
    </row>
    <row r="214" spans="2:6" ht="29.25" thickBot="1" x14ac:dyDescent="0.3">
      <c r="B214" s="104" t="s">
        <v>76</v>
      </c>
      <c r="C214" s="105" t="s">
        <v>109</v>
      </c>
      <c r="D214" s="106" t="s">
        <v>157</v>
      </c>
      <c r="E214" s="239">
        <v>10617.82</v>
      </c>
      <c r="F214" s="3"/>
    </row>
    <row r="215" spans="2:6" ht="15.75" x14ac:dyDescent="0.25">
      <c r="B215" s="42"/>
      <c r="C215" s="77"/>
      <c r="D215" s="427" t="s">
        <v>167</v>
      </c>
      <c r="E215" s="418">
        <f>SUM(E208:E214)</f>
        <v>42180.7</v>
      </c>
      <c r="F215" s="9"/>
    </row>
    <row r="216" spans="2:6" ht="12.75" customHeight="1" thickBot="1" x14ac:dyDescent="0.3">
      <c r="B216" s="191"/>
      <c r="C216" s="34"/>
      <c r="D216" s="240"/>
      <c r="E216" s="193"/>
      <c r="F216" s="9"/>
    </row>
    <row r="217" spans="2:6" ht="30.75" customHeight="1" thickTop="1" x14ac:dyDescent="0.25">
      <c r="B217" s="36"/>
      <c r="C217" s="36"/>
      <c r="D217" s="241"/>
      <c r="E217" s="143"/>
      <c r="F217" s="9"/>
    </row>
    <row r="218" spans="2:6" ht="18" customHeight="1" x14ac:dyDescent="0.25">
      <c r="B218" s="36"/>
      <c r="C218" s="36"/>
      <c r="D218" s="241"/>
      <c r="E218" s="143"/>
      <c r="F218" s="9"/>
    </row>
    <row r="219" spans="2:6" ht="21.75" customHeight="1" x14ac:dyDescent="0.25">
      <c r="B219" s="36"/>
      <c r="C219" s="36"/>
      <c r="D219" s="241"/>
      <c r="E219" s="143"/>
      <c r="F219" s="9"/>
    </row>
    <row r="220" spans="2:6" ht="24.75" customHeight="1" x14ac:dyDescent="0.25">
      <c r="B220" s="36"/>
      <c r="C220" s="36"/>
      <c r="D220" s="241"/>
      <c r="E220" s="143"/>
      <c r="F220" s="9"/>
    </row>
    <row r="221" spans="2:6" ht="14.25" customHeight="1" thickBot="1" x14ac:dyDescent="0.3">
      <c r="B221" s="36"/>
      <c r="C221" s="36"/>
      <c r="D221" s="241"/>
      <c r="E221" s="143"/>
      <c r="F221" s="9"/>
    </row>
    <row r="222" spans="2:6" ht="17.25" thickTop="1" thickBot="1" x14ac:dyDescent="0.3">
      <c r="B222" s="195" t="s">
        <v>60</v>
      </c>
      <c r="C222" s="196"/>
      <c r="D222" s="197" t="s">
        <v>66</v>
      </c>
      <c r="E222" s="198"/>
      <c r="F222" s="5"/>
    </row>
    <row r="223" spans="2:6" ht="16.5" thickBot="1" x14ac:dyDescent="0.3">
      <c r="B223" s="199" t="s">
        <v>7</v>
      </c>
      <c r="C223" s="200"/>
      <c r="D223" s="74" t="s">
        <v>8</v>
      </c>
      <c r="E223" s="75"/>
      <c r="F223" s="9"/>
    </row>
    <row r="224" spans="2:6" s="23" customFormat="1" ht="58.5" customHeight="1" x14ac:dyDescent="0.25">
      <c r="B224" s="242" t="s">
        <v>9</v>
      </c>
      <c r="C224" s="211" t="s">
        <v>221</v>
      </c>
      <c r="D224" s="243" t="s">
        <v>186</v>
      </c>
      <c r="E224" s="244">
        <v>16843</v>
      </c>
      <c r="F224" s="22"/>
    </row>
    <row r="225" spans="1:6" s="23" customFormat="1" ht="6.75" customHeight="1" thickBot="1" x14ac:dyDescent="0.3">
      <c r="B225" s="245"/>
      <c r="C225" s="246"/>
      <c r="D225" s="247"/>
      <c r="E225" s="133"/>
      <c r="F225" s="22"/>
    </row>
    <row r="226" spans="1:6" ht="18" customHeight="1" x14ac:dyDescent="0.25">
      <c r="B226" s="424"/>
      <c r="C226" s="425"/>
      <c r="D226" s="426" t="s">
        <v>168</v>
      </c>
      <c r="E226" s="418">
        <f>SUM(E224:E225)</f>
        <v>16843</v>
      </c>
      <c r="F226" s="6"/>
    </row>
    <row r="227" spans="1:6" ht="12.75" customHeight="1" thickBot="1" x14ac:dyDescent="0.3">
      <c r="B227" s="248"/>
      <c r="C227" s="249"/>
      <c r="D227" s="41"/>
      <c r="E227" s="250"/>
      <c r="F227" s="6"/>
    </row>
    <row r="228" spans="1:6" ht="16.5" thickBot="1" x14ac:dyDescent="0.3">
      <c r="B228" s="182" t="s">
        <v>15</v>
      </c>
      <c r="C228" s="183"/>
      <c r="D228" s="184" t="s">
        <v>16</v>
      </c>
      <c r="E228" s="185"/>
      <c r="F228" s="6"/>
    </row>
    <row r="229" spans="1:6" ht="33" customHeight="1" x14ac:dyDescent="0.25">
      <c r="B229" s="80" t="s">
        <v>17</v>
      </c>
      <c r="C229" s="251" t="s">
        <v>109</v>
      </c>
      <c r="D229" s="111" t="s">
        <v>175</v>
      </c>
      <c r="E229" s="252">
        <v>60000</v>
      </c>
      <c r="F229" s="3"/>
    </row>
    <row r="230" spans="1:6" ht="12" customHeight="1" x14ac:dyDescent="0.25">
      <c r="B230" s="80"/>
      <c r="C230" s="253"/>
      <c r="D230" s="111"/>
      <c r="E230" s="108"/>
      <c r="F230" s="3"/>
    </row>
    <row r="231" spans="1:6" ht="19.5" customHeight="1" x14ac:dyDescent="0.25">
      <c r="B231" s="80" t="s">
        <v>19</v>
      </c>
      <c r="C231" s="253" t="s">
        <v>109</v>
      </c>
      <c r="D231" s="111" t="s">
        <v>130</v>
      </c>
      <c r="E231" s="108">
        <v>10600</v>
      </c>
      <c r="F231" s="3"/>
    </row>
    <row r="232" spans="1:6" ht="15" customHeight="1" thickBot="1" x14ac:dyDescent="0.3">
      <c r="B232" s="254"/>
      <c r="C232" s="255"/>
      <c r="D232" s="256"/>
      <c r="E232" s="257"/>
      <c r="F232" s="3"/>
    </row>
    <row r="233" spans="1:6" ht="18" customHeight="1" x14ac:dyDescent="0.25">
      <c r="B233" s="258"/>
      <c r="C233" s="259"/>
      <c r="D233" s="180" t="s">
        <v>168</v>
      </c>
      <c r="E233" s="168">
        <f>SUM(E229:E232)</f>
        <v>70600</v>
      </c>
      <c r="F233" s="6"/>
    </row>
    <row r="234" spans="1:6" ht="12" customHeight="1" thickBot="1" x14ac:dyDescent="0.3">
      <c r="A234" s="26"/>
      <c r="B234" s="388"/>
      <c r="C234" s="389"/>
      <c r="D234" s="390"/>
      <c r="E234" s="391"/>
      <c r="F234" s="6"/>
    </row>
    <row r="235" spans="1:6" ht="16.5" thickBot="1" x14ac:dyDescent="0.3">
      <c r="B235" s="237" t="s">
        <v>63</v>
      </c>
      <c r="C235" s="229"/>
      <c r="D235" s="173" t="s">
        <v>32</v>
      </c>
      <c r="E235" s="174"/>
      <c r="F235" s="7"/>
    </row>
    <row r="236" spans="1:6" ht="28.5" x14ac:dyDescent="0.25">
      <c r="B236" s="260" t="s">
        <v>53</v>
      </c>
      <c r="C236" s="261" t="s">
        <v>109</v>
      </c>
      <c r="D236" s="262" t="s">
        <v>106</v>
      </c>
      <c r="E236" s="263">
        <v>7963.38</v>
      </c>
      <c r="F236" s="7"/>
    </row>
    <row r="237" spans="1:6" ht="15.75" x14ac:dyDescent="0.25">
      <c r="B237" s="121"/>
      <c r="C237" s="122"/>
      <c r="D237" s="264"/>
      <c r="E237" s="265"/>
      <c r="F237" s="7"/>
    </row>
    <row r="238" spans="1:6" ht="32.25" customHeight="1" x14ac:dyDescent="0.25">
      <c r="B238" s="266" t="s">
        <v>35</v>
      </c>
      <c r="C238" s="122" t="s">
        <v>109</v>
      </c>
      <c r="D238" s="264" t="s">
        <v>158</v>
      </c>
      <c r="E238" s="267">
        <v>26544.560000000001</v>
      </c>
      <c r="F238" s="3"/>
    </row>
    <row r="239" spans="1:6" ht="17.25" customHeight="1" thickBot="1" x14ac:dyDescent="0.3">
      <c r="B239" s="266"/>
      <c r="C239" s="122"/>
      <c r="D239" s="264"/>
      <c r="E239" s="268"/>
      <c r="F239" s="3"/>
    </row>
    <row r="240" spans="1:6" ht="28.5" customHeight="1" thickBot="1" x14ac:dyDescent="0.3">
      <c r="A240" s="24"/>
      <c r="B240" s="269"/>
      <c r="C240" s="270"/>
      <c r="D240" s="271" t="s">
        <v>169</v>
      </c>
      <c r="E240" s="272">
        <f>SUM(E236:E238)</f>
        <v>34507.94</v>
      </c>
      <c r="F240" s="9"/>
    </row>
    <row r="241" spans="1:6" ht="15.75" customHeight="1" thickTop="1" x14ac:dyDescent="0.25">
      <c r="B241" s="273"/>
      <c r="C241" s="59"/>
      <c r="D241" s="274"/>
      <c r="E241" s="275"/>
      <c r="F241" s="9"/>
    </row>
    <row r="242" spans="1:6" ht="16.5" customHeight="1" thickBot="1" x14ac:dyDescent="0.3">
      <c r="B242" s="273"/>
      <c r="C242" s="59"/>
      <c r="D242" s="274"/>
      <c r="E242" s="275"/>
      <c r="F242" s="9"/>
    </row>
    <row r="243" spans="1:6" ht="16.5" thickTop="1" x14ac:dyDescent="0.25">
      <c r="A243" s="24"/>
      <c r="B243" s="276" t="s">
        <v>65</v>
      </c>
      <c r="C243" s="277"/>
      <c r="D243" s="278" t="s">
        <v>68</v>
      </c>
      <c r="E243" s="279"/>
      <c r="F243" s="5"/>
    </row>
    <row r="244" spans="1:6" ht="16.5" thickBot="1" x14ac:dyDescent="0.3">
      <c r="B244" s="280" t="s">
        <v>7</v>
      </c>
      <c r="C244" s="281"/>
      <c r="D244" s="282" t="s">
        <v>8</v>
      </c>
      <c r="E244" s="283"/>
      <c r="F244" s="5"/>
    </row>
    <row r="245" spans="1:6" ht="28.5" x14ac:dyDescent="0.25">
      <c r="B245" s="508" t="s">
        <v>9</v>
      </c>
      <c r="C245" s="205" t="s">
        <v>112</v>
      </c>
      <c r="D245" s="284" t="s">
        <v>217</v>
      </c>
      <c r="E245" s="285">
        <v>3947000</v>
      </c>
      <c r="F245" s="5"/>
    </row>
    <row r="246" spans="1:6" ht="79.5" customHeight="1" x14ac:dyDescent="0.25">
      <c r="B246" s="509"/>
      <c r="C246" s="105"/>
      <c r="D246" s="286" t="s">
        <v>127</v>
      </c>
      <c r="E246" s="287"/>
      <c r="F246" s="6"/>
    </row>
    <row r="247" spans="1:6" ht="14.25" customHeight="1" thickBot="1" x14ac:dyDescent="0.3">
      <c r="B247" s="509"/>
      <c r="C247" s="105"/>
      <c r="D247" s="286"/>
      <c r="E247" s="288"/>
      <c r="F247" s="6"/>
    </row>
    <row r="248" spans="1:6" ht="18.75" customHeight="1" x14ac:dyDescent="0.25">
      <c r="B248" s="509"/>
      <c r="C248" s="105"/>
      <c r="D248" s="289" t="s">
        <v>170</v>
      </c>
      <c r="E248" s="290">
        <f>SUM(E245:E246)</f>
        <v>3947000</v>
      </c>
      <c r="F248" s="6"/>
    </row>
    <row r="249" spans="1:6" ht="16.5" customHeight="1" thickBot="1" x14ac:dyDescent="0.3">
      <c r="B249" s="510"/>
      <c r="C249" s="394"/>
      <c r="D249" s="468"/>
      <c r="E249" s="469"/>
      <c r="F249" s="6"/>
    </row>
    <row r="250" spans="1:6" ht="25.5" customHeight="1" thickTop="1" x14ac:dyDescent="0.25">
      <c r="B250" s="273"/>
      <c r="C250" s="59"/>
      <c r="D250" s="291"/>
      <c r="E250" s="275"/>
      <c r="F250" s="6"/>
    </row>
    <row r="251" spans="1:6" ht="25.5" customHeight="1" x14ac:dyDescent="0.25">
      <c r="B251" s="273"/>
      <c r="C251" s="59"/>
      <c r="D251" s="291"/>
      <c r="E251" s="275"/>
      <c r="F251" s="6"/>
    </row>
    <row r="252" spans="1:6" ht="25.5" customHeight="1" x14ac:dyDescent="0.25">
      <c r="B252" s="273"/>
      <c r="C252" s="59"/>
      <c r="D252" s="291"/>
      <c r="E252" s="275"/>
      <c r="F252" s="6"/>
    </row>
    <row r="253" spans="1:6" ht="13.5" customHeight="1" thickBot="1" x14ac:dyDescent="0.3">
      <c r="B253" s="273"/>
      <c r="C253" s="59"/>
      <c r="D253" s="291"/>
      <c r="E253" s="275"/>
      <c r="F253" s="6"/>
    </row>
    <row r="254" spans="1:6" ht="31.5" thickTop="1" thickBot="1" x14ac:dyDescent="0.3">
      <c r="B254" s="292" t="s">
        <v>67</v>
      </c>
      <c r="C254" s="293"/>
      <c r="D254" s="294" t="s">
        <v>88</v>
      </c>
      <c r="E254" s="295"/>
      <c r="F254" s="13"/>
    </row>
    <row r="255" spans="1:6" ht="16.5" thickBot="1" x14ac:dyDescent="0.3">
      <c r="B255" s="280" t="s">
        <v>7</v>
      </c>
      <c r="C255" s="281"/>
      <c r="D255" s="282" t="s">
        <v>8</v>
      </c>
      <c r="E255" s="283"/>
      <c r="F255" s="3"/>
    </row>
    <row r="256" spans="1:6" ht="15.75" x14ac:dyDescent="0.25">
      <c r="B256" s="296" t="s">
        <v>9</v>
      </c>
      <c r="C256" s="205" t="s">
        <v>111</v>
      </c>
      <c r="D256" s="284" t="s">
        <v>171</v>
      </c>
      <c r="E256" s="285">
        <v>9290.6</v>
      </c>
      <c r="F256" s="6"/>
    </row>
    <row r="257" spans="2:6" ht="28.5" x14ac:dyDescent="0.25">
      <c r="B257" s="446" t="s">
        <v>265</v>
      </c>
      <c r="C257" s="400" t="s">
        <v>111</v>
      </c>
      <c r="D257" s="465" t="s">
        <v>266</v>
      </c>
      <c r="E257" s="506">
        <v>15000</v>
      </c>
      <c r="F257" s="6"/>
    </row>
    <row r="258" spans="2:6" ht="15.75" x14ac:dyDescent="0.25">
      <c r="B258" s="446"/>
      <c r="C258" s="400"/>
      <c r="D258" s="465"/>
      <c r="E258" s="506"/>
      <c r="F258" s="6"/>
    </row>
    <row r="259" spans="2:6" ht="7.5" customHeight="1" thickBot="1" x14ac:dyDescent="0.3">
      <c r="B259" s="64"/>
      <c r="C259" s="105"/>
      <c r="D259" s="286"/>
      <c r="E259" s="298"/>
      <c r="F259" s="5"/>
    </row>
    <row r="260" spans="2:6" ht="16.5" customHeight="1" x14ac:dyDescent="0.25">
      <c r="B260" s="299"/>
      <c r="C260" s="55"/>
      <c r="D260" s="300" t="s">
        <v>172</v>
      </c>
      <c r="E260" s="301">
        <f>SUM(E256:E259)</f>
        <v>24290.6</v>
      </c>
      <c r="F260" s="5"/>
    </row>
    <row r="261" spans="2:6" ht="5.25" customHeight="1" thickBot="1" x14ac:dyDescent="0.3">
      <c r="B261" s="51"/>
      <c r="C261" s="52"/>
      <c r="D261" s="53"/>
      <c r="E261" s="283" t="s">
        <v>91</v>
      </c>
      <c r="F261" s="5"/>
    </row>
    <row r="262" spans="2:6" ht="16.5" thickBot="1" x14ac:dyDescent="0.3">
      <c r="B262" s="322" t="s">
        <v>15</v>
      </c>
      <c r="C262" s="323"/>
      <c r="D262" s="324" t="s">
        <v>16</v>
      </c>
      <c r="E262" s="467"/>
      <c r="F262" s="5"/>
    </row>
    <row r="263" spans="2:6" ht="15.75" x14ac:dyDescent="0.25">
      <c r="B263" s="446" t="s">
        <v>17</v>
      </c>
      <c r="C263" s="400" t="s">
        <v>111</v>
      </c>
      <c r="D263" s="465" t="s">
        <v>70</v>
      </c>
      <c r="E263" s="466">
        <v>7963.37</v>
      </c>
      <c r="F263" s="5"/>
    </row>
    <row r="264" spans="2:6" ht="7.5" customHeight="1" x14ac:dyDescent="0.25">
      <c r="B264" s="64"/>
      <c r="C264" s="105"/>
      <c r="D264" s="286"/>
      <c r="E264" s="297"/>
      <c r="F264" s="5"/>
    </row>
    <row r="265" spans="2:6" ht="28.5" x14ac:dyDescent="0.25">
      <c r="B265" s="302" t="s">
        <v>19</v>
      </c>
      <c r="C265" s="105" t="s">
        <v>111</v>
      </c>
      <c r="D265" s="286" t="s">
        <v>103</v>
      </c>
      <c r="E265" s="81">
        <v>6636.14</v>
      </c>
      <c r="F265" s="5"/>
    </row>
    <row r="266" spans="2:6" ht="9" customHeight="1" thickBot="1" x14ac:dyDescent="0.3">
      <c r="B266" s="64"/>
      <c r="C266" s="105"/>
      <c r="D266" s="286"/>
      <c r="E266" s="303"/>
      <c r="F266" s="5"/>
    </row>
    <row r="267" spans="2:6" ht="15.75" x14ac:dyDescent="0.25">
      <c r="B267" s="54"/>
      <c r="C267" s="55"/>
      <c r="D267" s="304" t="s">
        <v>14</v>
      </c>
      <c r="E267" s="301">
        <f>SUM(E263:E266)</f>
        <v>14599.51</v>
      </c>
      <c r="F267" s="5"/>
    </row>
    <row r="268" spans="2:6" ht="6" customHeight="1" thickBot="1" x14ac:dyDescent="0.3">
      <c r="B268" s="56"/>
      <c r="C268" s="57"/>
      <c r="D268" s="305"/>
      <c r="E268" s="306"/>
      <c r="F268" s="5"/>
    </row>
    <row r="269" spans="2:6" ht="13.5" customHeight="1" thickTop="1" x14ac:dyDescent="0.25">
      <c r="B269" s="58"/>
      <c r="C269" s="59"/>
      <c r="D269" s="307"/>
      <c r="E269" s="275"/>
      <c r="F269" s="5"/>
    </row>
    <row r="270" spans="2:6" ht="10.5" customHeight="1" thickBot="1" x14ac:dyDescent="0.3">
      <c r="B270" s="60"/>
      <c r="C270" s="59"/>
      <c r="D270" s="60"/>
      <c r="E270" s="275"/>
      <c r="F270" s="5"/>
    </row>
    <row r="271" spans="2:6" ht="17.25" thickTop="1" thickBot="1" x14ac:dyDescent="0.3">
      <c r="B271" s="308" t="s">
        <v>69</v>
      </c>
      <c r="C271" s="309"/>
      <c r="D271" s="310" t="s">
        <v>71</v>
      </c>
      <c r="E271" s="311" t="s">
        <v>72</v>
      </c>
      <c r="F271" s="5"/>
    </row>
    <row r="272" spans="2:6" ht="16.5" thickBot="1" x14ac:dyDescent="0.3">
      <c r="B272" s="280" t="s">
        <v>7</v>
      </c>
      <c r="C272" s="281"/>
      <c r="D272" s="282" t="s">
        <v>8</v>
      </c>
      <c r="E272" s="283" t="s">
        <v>72</v>
      </c>
      <c r="F272" s="4"/>
    </row>
    <row r="273" spans="2:6" ht="15.75" x14ac:dyDescent="0.25">
      <c r="B273" s="296" t="s">
        <v>9</v>
      </c>
      <c r="C273" s="312" t="s">
        <v>111</v>
      </c>
      <c r="D273" s="313" t="s">
        <v>73</v>
      </c>
      <c r="E273" s="314">
        <v>6636.14</v>
      </c>
      <c r="F273" s="4"/>
    </row>
    <row r="274" spans="2:6" ht="9" customHeight="1" x14ac:dyDescent="0.25">
      <c r="B274" s="64"/>
      <c r="C274" s="315"/>
      <c r="D274" s="316"/>
      <c r="E274" s="317"/>
      <c r="F274" s="4"/>
    </row>
    <row r="275" spans="2:6" ht="15.75" x14ac:dyDescent="0.25">
      <c r="B275" s="64" t="s">
        <v>61</v>
      </c>
      <c r="C275" s="315" t="s">
        <v>111</v>
      </c>
      <c r="D275" s="316" t="s">
        <v>92</v>
      </c>
      <c r="E275" s="317">
        <v>6636.14</v>
      </c>
      <c r="F275" s="10"/>
    </row>
    <row r="276" spans="2:6" ht="16.5" customHeight="1" x14ac:dyDescent="0.25">
      <c r="B276" s="64" t="s">
        <v>10</v>
      </c>
      <c r="C276" s="315" t="s">
        <v>111</v>
      </c>
      <c r="D276" s="316" t="s">
        <v>247</v>
      </c>
      <c r="E276" s="317">
        <v>33000</v>
      </c>
      <c r="F276" s="10"/>
    </row>
    <row r="277" spans="2:6" ht="15.75" customHeight="1" thickBot="1" x14ac:dyDescent="0.3">
      <c r="B277" s="64"/>
      <c r="C277" s="315"/>
      <c r="D277" s="316"/>
      <c r="E277" s="318"/>
      <c r="F277" s="10"/>
    </row>
    <row r="278" spans="2:6" ht="15.75" x14ac:dyDescent="0.25">
      <c r="B278" s="54"/>
      <c r="C278" s="61"/>
      <c r="D278" s="319" t="s">
        <v>14</v>
      </c>
      <c r="E278" s="301">
        <f>SUM(E273:E277)</f>
        <v>46272.28</v>
      </c>
      <c r="F278" s="17"/>
    </row>
    <row r="279" spans="2:6" ht="6.75" customHeight="1" thickBot="1" x14ac:dyDescent="0.3">
      <c r="B279" s="51"/>
      <c r="C279" s="52"/>
      <c r="D279" s="320"/>
      <c r="E279" s="321"/>
      <c r="F279" s="17"/>
    </row>
    <row r="280" spans="2:6" ht="14.25" customHeight="1" thickBot="1" x14ac:dyDescent="0.3">
      <c r="B280" s="439"/>
      <c r="C280" s="437"/>
      <c r="D280" s="438"/>
      <c r="E280" s="438"/>
      <c r="F280" s="17"/>
    </row>
    <row r="281" spans="2:6" ht="16.5" thickBot="1" x14ac:dyDescent="0.3">
      <c r="B281" s="322" t="s">
        <v>15</v>
      </c>
      <c r="C281" s="323"/>
      <c r="D281" s="324" t="s">
        <v>16</v>
      </c>
      <c r="E281" s="325"/>
      <c r="F281" s="2"/>
    </row>
    <row r="282" spans="2:6" ht="36" customHeight="1" x14ac:dyDescent="0.25">
      <c r="B282" s="326" t="s">
        <v>17</v>
      </c>
      <c r="C282" s="312" t="s">
        <v>111</v>
      </c>
      <c r="D282" s="313" t="s">
        <v>93</v>
      </c>
      <c r="E282" s="314">
        <v>13272.28</v>
      </c>
      <c r="F282" s="2"/>
    </row>
    <row r="283" spans="2:6" ht="10.5" customHeight="1" thickBot="1" x14ac:dyDescent="0.3">
      <c r="B283" s="302"/>
      <c r="C283" s="327"/>
      <c r="D283" s="316"/>
      <c r="E283" s="318"/>
      <c r="F283" s="2"/>
    </row>
    <row r="284" spans="2:6" ht="15.75" x14ac:dyDescent="0.25">
      <c r="B284" s="54"/>
      <c r="C284" s="61"/>
      <c r="D284" s="319" t="s">
        <v>14</v>
      </c>
      <c r="E284" s="301">
        <f>SUM(E282:E283)</f>
        <v>13272.28</v>
      </c>
      <c r="F284" s="17"/>
    </row>
    <row r="285" spans="2:6" ht="12" customHeight="1" thickBot="1" x14ac:dyDescent="0.3">
      <c r="B285" s="62"/>
      <c r="C285" s="63"/>
      <c r="D285" s="328"/>
      <c r="E285" s="329"/>
      <c r="F285" s="17"/>
    </row>
    <row r="286" spans="2:6" ht="16.5" thickBot="1" x14ac:dyDescent="0.3">
      <c r="B286" s="330" t="s">
        <v>31</v>
      </c>
      <c r="C286" s="331"/>
      <c r="D286" s="332" t="s">
        <v>32</v>
      </c>
      <c r="E286" s="333"/>
      <c r="F286" s="11"/>
    </row>
    <row r="287" spans="2:6" ht="15.75" x14ac:dyDescent="0.25">
      <c r="B287" s="334" t="s">
        <v>53</v>
      </c>
      <c r="C287" s="335" t="s">
        <v>111</v>
      </c>
      <c r="D287" s="336" t="s">
        <v>74</v>
      </c>
      <c r="E287" s="337">
        <v>32848.9</v>
      </c>
      <c r="F287" s="11"/>
    </row>
    <row r="288" spans="2:6" ht="12.75" customHeight="1" x14ac:dyDescent="0.25">
      <c r="B288" s="64"/>
      <c r="C288" s="315"/>
      <c r="D288" s="316"/>
      <c r="E288" s="317"/>
      <c r="F288" s="11"/>
    </row>
    <row r="289" spans="2:6" ht="15.75" x14ac:dyDescent="0.25">
      <c r="B289" s="64" t="s">
        <v>35</v>
      </c>
      <c r="C289" s="315" t="s">
        <v>111</v>
      </c>
      <c r="D289" s="316" t="s">
        <v>173</v>
      </c>
      <c r="E289" s="317">
        <v>19908.419999999998</v>
      </c>
      <c r="F289" s="11"/>
    </row>
    <row r="290" spans="2:6" ht="10.5" customHeight="1" x14ac:dyDescent="0.25">
      <c r="B290" s="64"/>
      <c r="C290" s="315"/>
      <c r="D290" s="316"/>
      <c r="E290" s="317"/>
      <c r="F290" s="11"/>
    </row>
    <row r="291" spans="2:6" ht="15.75" x14ac:dyDescent="0.25">
      <c r="B291" s="64" t="s">
        <v>64</v>
      </c>
      <c r="C291" s="315" t="s">
        <v>111</v>
      </c>
      <c r="D291" s="316" t="s">
        <v>75</v>
      </c>
      <c r="E291" s="317">
        <v>7631.56</v>
      </c>
      <c r="F291" s="11"/>
    </row>
    <row r="292" spans="2:6" ht="12" customHeight="1" x14ac:dyDescent="0.25">
      <c r="B292" s="64"/>
      <c r="C292" s="315"/>
      <c r="D292" s="316"/>
      <c r="E292" s="317"/>
      <c r="F292" s="11"/>
    </row>
    <row r="293" spans="2:6" ht="15.75" x14ac:dyDescent="0.25">
      <c r="B293" s="64" t="s">
        <v>76</v>
      </c>
      <c r="C293" s="315" t="s">
        <v>111</v>
      </c>
      <c r="D293" s="316" t="s">
        <v>77</v>
      </c>
      <c r="E293" s="317">
        <v>7034.31</v>
      </c>
      <c r="F293" s="11"/>
    </row>
    <row r="294" spans="2:6" ht="8.25" customHeight="1" x14ac:dyDescent="0.25">
      <c r="B294" s="64"/>
      <c r="C294" s="315"/>
      <c r="D294" s="316"/>
      <c r="E294" s="317"/>
      <c r="F294" s="11"/>
    </row>
    <row r="295" spans="2:6" ht="15.75" x14ac:dyDescent="0.25">
      <c r="B295" s="299" t="s">
        <v>78</v>
      </c>
      <c r="C295" s="61" t="s">
        <v>111</v>
      </c>
      <c r="D295" s="507" t="s">
        <v>79</v>
      </c>
      <c r="E295" s="318">
        <v>8759.7099999999991</v>
      </c>
      <c r="F295" s="11"/>
    </row>
    <row r="296" spans="2:6" ht="8.25" customHeight="1" x14ac:dyDescent="0.25">
      <c r="B296" s="64"/>
      <c r="C296" s="315"/>
      <c r="D296" s="316"/>
      <c r="E296" s="317"/>
      <c r="F296" s="11"/>
    </row>
    <row r="297" spans="2:6" ht="15.75" x14ac:dyDescent="0.25">
      <c r="B297" s="446" t="s">
        <v>80</v>
      </c>
      <c r="C297" s="447" t="s">
        <v>111</v>
      </c>
      <c r="D297" s="448" t="s">
        <v>81</v>
      </c>
      <c r="E297" s="449">
        <v>2389.0100000000002</v>
      </c>
      <c r="F297" s="11"/>
    </row>
    <row r="298" spans="2:6" ht="9.75" customHeight="1" x14ac:dyDescent="0.25">
      <c r="B298" s="64"/>
      <c r="C298" s="315"/>
      <c r="D298" s="316"/>
      <c r="E298" s="317"/>
      <c r="F298" s="11"/>
    </row>
    <row r="299" spans="2:6" ht="15.75" x14ac:dyDescent="0.25">
      <c r="B299" s="64" t="s">
        <v>40</v>
      </c>
      <c r="C299" s="315" t="s">
        <v>111</v>
      </c>
      <c r="D299" s="316" t="s">
        <v>82</v>
      </c>
      <c r="E299" s="317">
        <v>5458.23</v>
      </c>
      <c r="F299" s="11"/>
    </row>
    <row r="300" spans="2:6" ht="9.75" customHeight="1" x14ac:dyDescent="0.25">
      <c r="B300" s="64"/>
      <c r="C300" s="315"/>
      <c r="D300" s="316"/>
      <c r="E300" s="317"/>
      <c r="F300" s="11"/>
    </row>
    <row r="301" spans="2:6" ht="15.75" x14ac:dyDescent="0.25">
      <c r="B301" s="299" t="s">
        <v>42</v>
      </c>
      <c r="C301" s="61" t="s">
        <v>111</v>
      </c>
      <c r="D301" s="507" t="s">
        <v>83</v>
      </c>
      <c r="E301" s="318">
        <v>6636.14</v>
      </c>
      <c r="F301" s="11"/>
    </row>
    <row r="302" spans="2:6" ht="12.75" customHeight="1" x14ac:dyDescent="0.25">
      <c r="B302" s="474"/>
      <c r="C302" s="475"/>
      <c r="D302" s="476"/>
      <c r="E302" s="477"/>
      <c r="F302" s="11"/>
    </row>
    <row r="303" spans="2:6" ht="15.75" x14ac:dyDescent="0.25">
      <c r="B303" s="470" t="s">
        <v>94</v>
      </c>
      <c r="C303" s="471" t="s">
        <v>111</v>
      </c>
      <c r="D303" s="472" t="s">
        <v>84</v>
      </c>
      <c r="E303" s="473">
        <v>5308.91</v>
      </c>
      <c r="F303" s="11"/>
    </row>
    <row r="304" spans="2:6" ht="7.5" customHeight="1" x14ac:dyDescent="0.25">
      <c r="B304" s="64"/>
      <c r="C304" s="315"/>
      <c r="D304" s="316"/>
      <c r="E304" s="317"/>
      <c r="F304" s="11"/>
    </row>
    <row r="305" spans="2:6" ht="15.75" x14ac:dyDescent="0.25">
      <c r="B305" s="64" t="s">
        <v>45</v>
      </c>
      <c r="C305" s="315" t="s">
        <v>111</v>
      </c>
      <c r="D305" s="316" t="s">
        <v>85</v>
      </c>
      <c r="E305" s="317">
        <v>5308.91</v>
      </c>
      <c r="F305" s="11"/>
    </row>
    <row r="306" spans="2:6" ht="6" customHeight="1" x14ac:dyDescent="0.25">
      <c r="B306" s="64"/>
      <c r="C306" s="315"/>
      <c r="D306" s="316"/>
      <c r="E306" s="317"/>
      <c r="F306" s="11"/>
    </row>
    <row r="307" spans="2:6" ht="12.75" customHeight="1" x14ac:dyDescent="0.25">
      <c r="B307" s="446" t="s">
        <v>46</v>
      </c>
      <c r="C307" s="447" t="s">
        <v>111</v>
      </c>
      <c r="D307" s="448" t="s">
        <v>86</v>
      </c>
      <c r="E307" s="449">
        <v>10617.82</v>
      </c>
      <c r="F307" s="11"/>
    </row>
    <row r="308" spans="2:6" ht="6.75" customHeight="1" x14ac:dyDescent="0.25">
      <c r="B308" s="64"/>
      <c r="C308" s="315"/>
      <c r="D308" s="316"/>
      <c r="E308" s="317"/>
      <c r="F308" s="11"/>
    </row>
    <row r="309" spans="2:6" ht="20.25" customHeight="1" x14ac:dyDescent="0.25">
      <c r="B309" s="64" t="s">
        <v>137</v>
      </c>
      <c r="C309" s="315" t="s">
        <v>111</v>
      </c>
      <c r="D309" s="316" t="s">
        <v>138</v>
      </c>
      <c r="E309" s="317">
        <v>11281.44</v>
      </c>
      <c r="F309" s="12"/>
    </row>
    <row r="310" spans="2:6" ht="9" customHeight="1" x14ac:dyDescent="0.25">
      <c r="B310" s="446"/>
      <c r="C310" s="447"/>
      <c r="D310" s="448"/>
      <c r="E310" s="449"/>
      <c r="F310" s="12"/>
    </row>
    <row r="311" spans="2:6" ht="39" customHeight="1" x14ac:dyDescent="0.25">
      <c r="B311" s="64" t="s">
        <v>151</v>
      </c>
      <c r="C311" s="315" t="s">
        <v>111</v>
      </c>
      <c r="D311" s="316" t="s">
        <v>192</v>
      </c>
      <c r="E311" s="318">
        <v>11000</v>
      </c>
      <c r="F311" s="12"/>
    </row>
    <row r="312" spans="2:6" ht="3" customHeight="1" x14ac:dyDescent="0.25">
      <c r="B312" s="64"/>
      <c r="C312" s="315"/>
      <c r="D312" s="316"/>
      <c r="E312" s="318"/>
      <c r="F312" s="12"/>
    </row>
    <row r="313" spans="2:6" ht="27" customHeight="1" x14ac:dyDescent="0.25">
      <c r="B313" s="64" t="s">
        <v>188</v>
      </c>
      <c r="C313" s="315" t="s">
        <v>111</v>
      </c>
      <c r="D313" s="316" t="s">
        <v>208</v>
      </c>
      <c r="E313" s="318">
        <v>25900</v>
      </c>
      <c r="F313" s="12"/>
    </row>
    <row r="314" spans="2:6" ht="9" customHeight="1" thickBot="1" x14ac:dyDescent="0.3">
      <c r="B314" s="64"/>
      <c r="C314" s="315"/>
      <c r="D314" s="316"/>
      <c r="E314" s="318"/>
      <c r="F314" s="12"/>
    </row>
    <row r="315" spans="2:6" ht="17.25" customHeight="1" thickBot="1" x14ac:dyDescent="0.3">
      <c r="B315" s="393"/>
      <c r="C315" s="394"/>
      <c r="D315" s="395" t="s">
        <v>87</v>
      </c>
      <c r="E315" s="396">
        <f>SUM(E287:E314)</f>
        <v>160083.35999999999</v>
      </c>
      <c r="F315" s="12"/>
    </row>
    <row r="316" spans="2:6" ht="8.25" customHeight="1" thickTop="1" x14ac:dyDescent="0.25">
      <c r="B316" s="60"/>
      <c r="C316" s="59"/>
      <c r="D316" s="307"/>
      <c r="E316" s="275"/>
      <c r="F316" s="12"/>
    </row>
    <row r="317" spans="2:6" ht="5.25" customHeight="1" thickBot="1" x14ac:dyDescent="0.3">
      <c r="B317" s="65"/>
      <c r="C317" s="66"/>
      <c r="D317" s="31"/>
      <c r="E317" s="67"/>
    </row>
    <row r="318" spans="2:6" ht="15.75" customHeight="1" thickTop="1" thickBot="1" x14ac:dyDescent="0.3">
      <c r="B318" s="338" t="s">
        <v>104</v>
      </c>
      <c r="C318" s="339"/>
      <c r="D318" s="340" t="s">
        <v>99</v>
      </c>
      <c r="E318" s="341"/>
    </row>
    <row r="319" spans="2:6" ht="26.25" customHeight="1" thickBot="1" x14ac:dyDescent="0.3">
      <c r="B319" s="342" t="s">
        <v>7</v>
      </c>
      <c r="C319" s="343"/>
      <c r="D319" s="344" t="s">
        <v>100</v>
      </c>
      <c r="E319" s="345" t="s">
        <v>101</v>
      </c>
    </row>
    <row r="320" spans="2:6" ht="26.25" customHeight="1" x14ac:dyDescent="0.25">
      <c r="B320" s="346" t="s">
        <v>9</v>
      </c>
      <c r="C320" s="347" t="s">
        <v>263</v>
      </c>
      <c r="D320" s="347" t="s">
        <v>264</v>
      </c>
      <c r="E320" s="348"/>
    </row>
    <row r="321" spans="2:5" ht="5.25" customHeight="1" x14ac:dyDescent="0.25">
      <c r="B321" s="346"/>
      <c r="C321" s="347"/>
      <c r="D321" s="106"/>
      <c r="E321" s="348"/>
    </row>
    <row r="322" spans="2:5" ht="44.25" customHeight="1" x14ac:dyDescent="0.25">
      <c r="B322" s="346"/>
      <c r="C322" s="347"/>
      <c r="D322" s="106" t="s">
        <v>262</v>
      </c>
      <c r="E322" s="348">
        <v>27750</v>
      </c>
    </row>
    <row r="323" spans="2:5" ht="6" customHeight="1" x14ac:dyDescent="0.25">
      <c r="B323" s="346"/>
      <c r="C323" s="347"/>
      <c r="D323" s="106"/>
      <c r="E323" s="349"/>
    </row>
    <row r="324" spans="2:5" ht="24" customHeight="1" x14ac:dyDescent="0.25">
      <c r="B324" s="346" t="s">
        <v>61</v>
      </c>
      <c r="C324" s="347" t="s">
        <v>193</v>
      </c>
      <c r="D324" s="347" t="s">
        <v>200</v>
      </c>
      <c r="E324" s="350"/>
    </row>
    <row r="325" spans="2:5" ht="56.25" customHeight="1" x14ac:dyDescent="0.25">
      <c r="B325" s="346"/>
      <c r="C325" s="347"/>
      <c r="D325" s="106" t="s">
        <v>194</v>
      </c>
      <c r="E325" s="350">
        <v>101732</v>
      </c>
    </row>
    <row r="326" spans="2:5" ht="6.75" customHeight="1" x14ac:dyDescent="0.25">
      <c r="B326" s="351"/>
      <c r="C326" s="352"/>
      <c r="D326" s="482"/>
      <c r="E326" s="350"/>
    </row>
    <row r="327" spans="2:5" ht="48.75" customHeight="1" x14ac:dyDescent="0.25">
      <c r="B327" s="346" t="s">
        <v>10</v>
      </c>
      <c r="C327" s="347" t="s">
        <v>195</v>
      </c>
      <c r="D327" s="483" t="s">
        <v>199</v>
      </c>
      <c r="E327" s="350"/>
    </row>
    <row r="328" spans="2:5" ht="57" customHeight="1" x14ac:dyDescent="0.25">
      <c r="B328" s="346"/>
      <c r="C328" s="347"/>
      <c r="D328" s="392" t="s">
        <v>196</v>
      </c>
      <c r="E328" s="350">
        <v>175100</v>
      </c>
    </row>
    <row r="329" spans="2:5" ht="3.75" customHeight="1" x14ac:dyDescent="0.25">
      <c r="B329" s="351"/>
      <c r="C329" s="352"/>
      <c r="D329" s="482"/>
      <c r="E329" s="350"/>
    </row>
    <row r="330" spans="2:5" ht="57.75" customHeight="1" x14ac:dyDescent="0.25">
      <c r="B330" s="346" t="s">
        <v>13</v>
      </c>
      <c r="C330" s="347" t="s">
        <v>197</v>
      </c>
      <c r="D330" s="483" t="s">
        <v>198</v>
      </c>
      <c r="E330" s="350"/>
    </row>
    <row r="331" spans="2:5" ht="50.25" customHeight="1" x14ac:dyDescent="0.25">
      <c r="B331" s="346"/>
      <c r="C331" s="347"/>
      <c r="D331" s="106" t="s">
        <v>196</v>
      </c>
      <c r="E331" s="350">
        <v>124030</v>
      </c>
    </row>
    <row r="332" spans="2:5" ht="29.25" customHeight="1" x14ac:dyDescent="0.25">
      <c r="B332" s="346" t="s">
        <v>49</v>
      </c>
      <c r="C332" s="347" t="s">
        <v>213</v>
      </c>
      <c r="D332" s="347" t="s">
        <v>214</v>
      </c>
      <c r="E332" s="350"/>
    </row>
    <row r="333" spans="2:5" ht="42" customHeight="1" x14ac:dyDescent="0.25">
      <c r="B333" s="346"/>
      <c r="C333" s="347"/>
      <c r="D333" s="106" t="s">
        <v>215</v>
      </c>
      <c r="E333" s="350">
        <v>23300</v>
      </c>
    </row>
    <row r="334" spans="2:5" ht="5.25" customHeight="1" thickBot="1" x14ac:dyDescent="0.3">
      <c r="B334" s="346"/>
      <c r="C334" s="347"/>
      <c r="D334" s="106"/>
      <c r="E334" s="350"/>
    </row>
    <row r="335" spans="2:5" ht="17.25" customHeight="1" x14ac:dyDescent="0.25">
      <c r="B335" s="351"/>
      <c r="C335" s="352"/>
      <c r="D335" s="353" t="s">
        <v>102</v>
      </c>
      <c r="E335" s="216">
        <f>SUM(E320:E334)</f>
        <v>451912</v>
      </c>
    </row>
    <row r="336" spans="2:5" ht="5.25" customHeight="1" thickBot="1" x14ac:dyDescent="0.3">
      <c r="B336" s="501"/>
      <c r="C336" s="502"/>
      <c r="D336" s="503"/>
      <c r="E336" s="363"/>
    </row>
    <row r="337" spans="1:87" ht="9.75" customHeight="1" thickTop="1" x14ac:dyDescent="0.25">
      <c r="B337" s="307"/>
      <c r="C337" s="354"/>
      <c r="D337" s="68"/>
      <c r="E337" s="275"/>
    </row>
    <row r="338" spans="1:87" ht="24" customHeight="1" x14ac:dyDescent="0.25">
      <c r="B338" s="307"/>
      <c r="C338" s="354"/>
      <c r="D338" s="68"/>
      <c r="E338" s="275"/>
    </row>
    <row r="339" spans="1:87" s="25" customFormat="1" ht="23.25" customHeight="1" thickBot="1" x14ac:dyDescent="0.3">
      <c r="A339"/>
      <c r="B339" s="65"/>
      <c r="C339" s="66"/>
      <c r="D339" s="355" t="s">
        <v>98</v>
      </c>
      <c r="E339" s="32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</row>
    <row r="340" spans="1:87" ht="13.5" customHeight="1" thickTop="1" thickBot="1" x14ac:dyDescent="0.3">
      <c r="B340" s="65"/>
      <c r="C340" s="66"/>
      <c r="D340" s="31"/>
      <c r="E340" s="32"/>
    </row>
    <row r="341" spans="1:87" ht="30.75" customHeight="1" thickTop="1" thickBot="1" x14ac:dyDescent="0.3">
      <c r="B341" s="356" t="s">
        <v>7</v>
      </c>
      <c r="C341" s="339"/>
      <c r="D341" s="310" t="s">
        <v>96</v>
      </c>
      <c r="E341" s="357">
        <f>E36+E137+E171+E192+E226+E248+E260+E278+E335</f>
        <v>14667929.550000001</v>
      </c>
    </row>
    <row r="342" spans="1:87" ht="36" customHeight="1" thickBot="1" x14ac:dyDescent="0.3">
      <c r="B342" s="358" t="s">
        <v>15</v>
      </c>
      <c r="C342" s="343"/>
      <c r="D342" s="282" t="s">
        <v>16</v>
      </c>
      <c r="E342" s="359">
        <f>E76+E158+E178+E203+E233+E267+E284</f>
        <v>1431083.71</v>
      </c>
    </row>
    <row r="343" spans="1:87" ht="34.5" customHeight="1" thickBot="1" x14ac:dyDescent="0.3">
      <c r="B343" s="358" t="s">
        <v>31</v>
      </c>
      <c r="C343" s="343"/>
      <c r="D343" s="282" t="s">
        <v>32</v>
      </c>
      <c r="E343" s="359">
        <f>E114+E163+E182+E215+E240+E315</f>
        <v>589374.03</v>
      </c>
    </row>
    <row r="344" spans="1:87" ht="25.5" customHeight="1" thickBot="1" x14ac:dyDescent="0.3">
      <c r="B344" s="360"/>
      <c r="C344" s="361"/>
      <c r="D344" s="362" t="s">
        <v>97</v>
      </c>
      <c r="E344" s="363">
        <f>SUM(E341:E343)</f>
        <v>16688387.290000001</v>
      </c>
    </row>
    <row r="345" spans="1:87" ht="16.5" customHeight="1" thickTop="1" x14ac:dyDescent="0.25">
      <c r="B345" s="440"/>
      <c r="C345" s="441"/>
      <c r="D345" s="307"/>
      <c r="E345" s="442"/>
    </row>
    <row r="346" spans="1:87" s="21" customFormat="1" ht="21.75" customHeight="1" x14ac:dyDescent="0.25">
      <c r="B346" s="58"/>
      <c r="C346" s="69"/>
      <c r="D346" s="355" t="s">
        <v>120</v>
      </c>
      <c r="E346" s="32"/>
      <c r="F346" s="2"/>
    </row>
    <row r="347" spans="1:87" s="21" customFormat="1" ht="30.75" customHeight="1" x14ac:dyDescent="0.25">
      <c r="B347" s="58"/>
      <c r="C347" s="69"/>
      <c r="D347" s="355" t="s">
        <v>121</v>
      </c>
      <c r="E347" s="32"/>
      <c r="F347" s="2"/>
    </row>
    <row r="348" spans="1:87" s="21" customFormat="1" ht="9.75" customHeight="1" thickBot="1" x14ac:dyDescent="0.3">
      <c r="B348" s="58"/>
      <c r="C348" s="69"/>
      <c r="D348" s="31"/>
      <c r="E348" s="32"/>
      <c r="F348" s="2"/>
    </row>
    <row r="349" spans="1:87" s="21" customFormat="1" ht="27.75" customHeight="1" thickTop="1" thickBot="1" x14ac:dyDescent="0.3">
      <c r="B349" s="364" t="s">
        <v>113</v>
      </c>
      <c r="C349" s="365" t="s">
        <v>124</v>
      </c>
      <c r="D349" s="366" t="s">
        <v>114</v>
      </c>
      <c r="E349" s="367" t="s">
        <v>211</v>
      </c>
      <c r="F349" s="2"/>
    </row>
    <row r="350" spans="1:87" ht="28.5" customHeight="1" thickBot="1" x14ac:dyDescent="0.3">
      <c r="B350" s="368" t="s">
        <v>7</v>
      </c>
      <c r="C350" s="369" t="s">
        <v>143</v>
      </c>
      <c r="D350" s="370" t="s">
        <v>128</v>
      </c>
      <c r="E350" s="371">
        <f>E14</f>
        <v>7671425</v>
      </c>
    </row>
    <row r="351" spans="1:87" ht="26.25" customHeight="1" thickBot="1" x14ac:dyDescent="0.3">
      <c r="B351" s="368" t="s">
        <v>15</v>
      </c>
      <c r="C351" s="372" t="s">
        <v>112</v>
      </c>
      <c r="D351" s="373" t="s">
        <v>216</v>
      </c>
      <c r="E351" s="374">
        <f>E245</f>
        <v>3947000</v>
      </c>
    </row>
    <row r="352" spans="1:87" ht="22.5" customHeight="1" thickBot="1" x14ac:dyDescent="0.3">
      <c r="A352" t="s">
        <v>119</v>
      </c>
      <c r="B352" s="368" t="s">
        <v>31</v>
      </c>
      <c r="C352" s="372" t="s">
        <v>111</v>
      </c>
      <c r="D352" s="373" t="s">
        <v>122</v>
      </c>
      <c r="E352" s="374">
        <f>E16+E52+E54+E106+E109+E256+E257+E263+E265+E273+E275+E276+E282+E287+E289+E291+E293+E295+E297+E299+E301+E303+E305+E307+E309+E311+E313</f>
        <v>432951.72000000003</v>
      </c>
    </row>
    <row r="353" spans="2:5" ht="19.5" customHeight="1" thickBot="1" x14ac:dyDescent="0.3">
      <c r="B353" s="368" t="s">
        <v>115</v>
      </c>
      <c r="C353" s="372" t="s">
        <v>109</v>
      </c>
      <c r="D353" s="373" t="s">
        <v>123</v>
      </c>
      <c r="E353" s="374">
        <f>+E18+E20+E24+E26+E28+E30+E32+E34+E38+E40+E42+E44+E46+E48+E50+E56+E58+E60+E62+E64
+E66+E68+E70+E72+E74+E78+E80+E82+E84+E86+E88+E90+E92+E94+E96+E98+E100+E102+E104+
E108+E111+E113+E120+E124+E127+E129+E131+E133+E135+E140+E142+E144+E146+E148+E150+E152+E154+
E156+E161+E168+E170+E174+E176+E180+E189+E190+E191+E195+E197+E199+E201+E208+E210+E212+
E214+E229+E231+E236+E238</f>
        <v>3267255.57</v>
      </c>
    </row>
    <row r="354" spans="2:5" ht="45" customHeight="1" thickBot="1" x14ac:dyDescent="0.3">
      <c r="B354" s="368" t="s">
        <v>116</v>
      </c>
      <c r="C354" s="372" t="s">
        <v>263</v>
      </c>
      <c r="D354" s="500" t="s">
        <v>264</v>
      </c>
      <c r="E354" s="374">
        <f>E322</f>
        <v>27750</v>
      </c>
    </row>
    <row r="355" spans="2:5" ht="23.25" customHeight="1" thickBot="1" x14ac:dyDescent="0.3">
      <c r="B355" s="375" t="s">
        <v>260</v>
      </c>
      <c r="C355" s="376" t="s">
        <v>221</v>
      </c>
      <c r="D355" s="377" t="s">
        <v>144</v>
      </c>
      <c r="E355" s="378">
        <f>SUM(E22+E224)</f>
        <v>916843</v>
      </c>
    </row>
    <row r="356" spans="2:5" ht="23.25" customHeight="1" thickBot="1" x14ac:dyDescent="0.3">
      <c r="B356" s="481" t="s">
        <v>117</v>
      </c>
      <c r="C356" s="376" t="s">
        <v>259</v>
      </c>
      <c r="D356" s="480" t="s">
        <v>246</v>
      </c>
      <c r="E356" s="378">
        <f>E120</f>
        <v>1000</v>
      </c>
    </row>
    <row r="357" spans="2:5" ht="32.25" customHeight="1" thickBot="1" x14ac:dyDescent="0.3">
      <c r="B357" s="375" t="s">
        <v>261</v>
      </c>
      <c r="C357" s="376" t="s">
        <v>205</v>
      </c>
      <c r="D357" s="480" t="s">
        <v>200</v>
      </c>
      <c r="E357" s="505">
        <f>E325</f>
        <v>101732</v>
      </c>
    </row>
    <row r="358" spans="2:5" ht="47.25" customHeight="1" thickBot="1" x14ac:dyDescent="0.3">
      <c r="B358" s="481" t="s">
        <v>118</v>
      </c>
      <c r="C358" s="376" t="s">
        <v>206</v>
      </c>
      <c r="D358" s="377" t="s">
        <v>199</v>
      </c>
      <c r="E358" s="504">
        <f>E328</f>
        <v>175100</v>
      </c>
    </row>
    <row r="359" spans="2:5" ht="51" customHeight="1" thickBot="1" x14ac:dyDescent="0.3">
      <c r="B359" s="481" t="s">
        <v>203</v>
      </c>
      <c r="C359" s="376" t="s">
        <v>207</v>
      </c>
      <c r="D359" s="377" t="s">
        <v>198</v>
      </c>
      <c r="E359" s="505">
        <f>E331</f>
        <v>124030</v>
      </c>
    </row>
    <row r="360" spans="2:5" ht="45.75" customHeight="1" thickBot="1" x14ac:dyDescent="0.3">
      <c r="B360" s="375" t="s">
        <v>204</v>
      </c>
      <c r="C360" s="376" t="s">
        <v>213</v>
      </c>
      <c r="D360" s="377" t="s">
        <v>214</v>
      </c>
      <c r="E360" s="505">
        <f>E333</f>
        <v>23300</v>
      </c>
    </row>
    <row r="361" spans="2:5" ht="27.75" customHeight="1" thickBot="1" x14ac:dyDescent="0.3">
      <c r="B361" s="411"/>
      <c r="C361" s="412"/>
      <c r="D361" s="413" t="s">
        <v>14</v>
      </c>
      <c r="E361" s="414">
        <f>SUM(E350:E360)</f>
        <v>16688387.290000001</v>
      </c>
    </row>
    <row r="362" spans="2:5" ht="13.5" customHeight="1" thickBot="1" x14ac:dyDescent="0.3">
      <c r="B362" s="379"/>
      <c r="C362" s="380"/>
      <c r="D362" s="381"/>
      <c r="E362" s="382"/>
    </row>
    <row r="363" spans="2:5" ht="18.75" customHeight="1" thickTop="1" x14ac:dyDescent="0.25">
      <c r="B363" s="58"/>
      <c r="C363" s="58"/>
      <c r="D363" s="31"/>
      <c r="E363" s="32"/>
    </row>
    <row r="364" spans="2:5" ht="30.75" customHeight="1" x14ac:dyDescent="0.25"/>
    <row r="365" spans="2:5" ht="23.25" customHeight="1" x14ac:dyDescent="0.25"/>
    <row r="366" spans="2:5" ht="24" customHeight="1" x14ac:dyDescent="0.25"/>
    <row r="367" spans="2:5" ht="18" customHeight="1" x14ac:dyDescent="0.25"/>
    <row r="368" spans="2:5" ht="18" customHeigh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</sheetData>
  <mergeCells count="11">
    <mergeCell ref="B245:B249"/>
    <mergeCell ref="B180:B182"/>
    <mergeCell ref="B185:B186"/>
    <mergeCell ref="E185:E186"/>
    <mergeCell ref="B4:E4"/>
    <mergeCell ref="B5:E5"/>
    <mergeCell ref="B7:E7"/>
    <mergeCell ref="B8:E8"/>
    <mergeCell ref="B10:B11"/>
    <mergeCell ref="D10:D11"/>
    <mergeCell ref="E10:E11"/>
  </mergeCells>
  <pageMargins left="0.25" right="0.25" top="0.91666666666666663" bottom="0.75" header="0.30000000000000004" footer="0.30000000000000004"/>
  <pageSetup paperSize="9" fitToWidth="0" fitToHeight="0" orientation="portrait" r:id="rId1"/>
  <headerFooter>
    <oddHeader xml:space="preserve">&amp;C&amp;"Arial,Podebljano"&amp;12&amp;K03+000OPERATIVNI GODIŠNJI PROGRAM ZA 2025. GODINU
</oddHeader>
    <oddFooter>&amp;C&amp;"Arial,Uobičajeno"&amp;K03+000Stranica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Slavo Krajinovic</dc:creator>
  <cp:lastModifiedBy>Dragana Antišić</cp:lastModifiedBy>
  <cp:lastPrinted>2024-11-11T07:57:25Z</cp:lastPrinted>
  <dcterms:created xsi:type="dcterms:W3CDTF">2017-11-30T09:45:15Z</dcterms:created>
  <dcterms:modified xsi:type="dcterms:W3CDTF">2024-12-31T10:19:15Z</dcterms:modified>
</cp:coreProperties>
</file>