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PODACI ZA OBJAVU\"/>
    </mc:Choice>
  </mc:AlternateContent>
  <bookViews>
    <workbookView xWindow="0" yWindow="0" windowWidth="28800" windowHeight="12300" firstSheet="1" activeTab="1"/>
  </bookViews>
  <sheets>
    <sheet name="Prihodi za unos-2. reb." sheetId="5" state="hidden" r:id="rId1"/>
    <sheet name="LUS" sheetId="6" r:id="rId2"/>
  </sheets>
  <definedNames>
    <definedName name="_xlnm._FilterDatabase" localSheetId="0" hidden="1">'Prihodi za unos-2. reb.'!$D$3:$E$439</definedName>
    <definedName name="_xlnm.Print_Titles" localSheetId="0">'Prihodi za unos-2. reb.'!$3:$3</definedName>
    <definedName name="_xlnm.Print_Area" localSheetId="0">'Prihodi za unos-2. reb.'!$A$1:$E$446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6" l="1"/>
  <c r="F44" i="6"/>
  <c r="E44" i="6"/>
  <c r="D44" i="6"/>
  <c r="F40" i="6"/>
  <c r="E40" i="6"/>
  <c r="D40" i="6"/>
  <c r="F37" i="6"/>
  <c r="E37" i="6"/>
  <c r="D37" i="6"/>
  <c r="F34" i="6"/>
  <c r="E34" i="6"/>
  <c r="D34" i="6"/>
  <c r="F31" i="6"/>
  <c r="E31" i="6"/>
  <c r="D31" i="6"/>
  <c r="F27" i="6"/>
  <c r="E27" i="6"/>
  <c r="D27" i="6"/>
  <c r="F22" i="6"/>
  <c r="E22" i="6"/>
  <c r="D22" i="6"/>
  <c r="F14" i="6"/>
  <c r="E14" i="6"/>
  <c r="D14" i="6"/>
  <c r="F9" i="6"/>
  <c r="E9" i="6"/>
  <c r="D9" i="6"/>
  <c r="F6" i="6"/>
  <c r="E6" i="6"/>
  <c r="E45" i="6" s="1"/>
  <c r="D6" i="6"/>
  <c r="D45" i="6" s="1"/>
  <c r="E265" i="5" l="1"/>
  <c r="F265" i="5"/>
  <c r="D265" i="5"/>
  <c r="F304" i="5"/>
  <c r="E438" i="5"/>
  <c r="F438" i="5"/>
  <c r="D438" i="5"/>
  <c r="D257" i="5"/>
  <c r="E249" i="5"/>
  <c r="F249" i="5"/>
  <c r="D249" i="5"/>
  <c r="F436" i="5"/>
  <c r="E436" i="5"/>
  <c r="D436" i="5"/>
  <c r="F433" i="5"/>
  <c r="E433" i="5"/>
  <c r="D433" i="5"/>
  <c r="F429" i="5"/>
  <c r="E429" i="5"/>
  <c r="D429" i="5"/>
  <c r="F424" i="5"/>
  <c r="F439" i="5" s="1"/>
  <c r="E424" i="5"/>
  <c r="E439" i="5" s="1"/>
  <c r="D424" i="5"/>
  <c r="D439" i="5" s="1"/>
  <c r="F419" i="5"/>
  <c r="E419" i="5"/>
  <c r="F417" i="5"/>
  <c r="E417" i="5"/>
  <c r="D417" i="5"/>
  <c r="F414" i="5"/>
  <c r="E414" i="5"/>
  <c r="D414" i="5"/>
  <c r="F409" i="5"/>
  <c r="E409" i="5"/>
  <c r="D409" i="5"/>
  <c r="F404" i="5"/>
  <c r="E404" i="5"/>
  <c r="D404" i="5"/>
  <c r="F401" i="5"/>
  <c r="E401" i="5"/>
  <c r="D401" i="5"/>
  <c r="F395" i="5"/>
  <c r="E395" i="5"/>
  <c r="D395" i="5"/>
  <c r="F393" i="5"/>
  <c r="E393" i="5"/>
  <c r="D393" i="5"/>
  <c r="F390" i="5"/>
  <c r="E390" i="5"/>
  <c r="D390" i="5"/>
  <c r="F385" i="5"/>
  <c r="E385" i="5"/>
  <c r="D385" i="5"/>
  <c r="F379" i="5"/>
  <c r="E379" i="5"/>
  <c r="D379" i="5"/>
  <c r="F375" i="5"/>
  <c r="E375" i="5"/>
  <c r="D375" i="5"/>
  <c r="F372" i="5"/>
  <c r="E372" i="5"/>
  <c r="E396" i="5" s="1"/>
  <c r="D372" i="5"/>
  <c r="F367" i="5"/>
  <c r="E367" i="5"/>
  <c r="D367" i="5"/>
  <c r="F364" i="5"/>
  <c r="E364" i="5"/>
  <c r="D364" i="5"/>
  <c r="F361" i="5"/>
  <c r="E361" i="5"/>
  <c r="D361" i="5"/>
  <c r="F358" i="5"/>
  <c r="E358" i="5"/>
  <c r="D358" i="5"/>
  <c r="F354" i="5"/>
  <c r="E354" i="5"/>
  <c r="D354" i="5"/>
  <c r="F349" i="5"/>
  <c r="E349" i="5"/>
  <c r="D349" i="5"/>
  <c r="F345" i="5"/>
  <c r="E345" i="5"/>
  <c r="D345" i="5"/>
  <c r="F342" i="5"/>
  <c r="E342" i="5"/>
  <c r="E368" i="5" s="1"/>
  <c r="D342" i="5"/>
  <c r="F337" i="5"/>
  <c r="E337" i="5"/>
  <c r="D337" i="5"/>
  <c r="F334" i="5"/>
  <c r="E334" i="5"/>
  <c r="D334" i="5"/>
  <c r="F330" i="5"/>
  <c r="E330" i="5"/>
  <c r="D330" i="5"/>
  <c r="F322" i="5"/>
  <c r="E322" i="5"/>
  <c r="D322" i="5"/>
  <c r="F318" i="5"/>
  <c r="E318" i="5"/>
  <c r="D318" i="5"/>
  <c r="F316" i="5"/>
  <c r="E316" i="5"/>
  <c r="D316" i="5"/>
  <c r="F313" i="5"/>
  <c r="E313" i="5"/>
  <c r="D313" i="5"/>
  <c r="F309" i="5"/>
  <c r="E309" i="5"/>
  <c r="D309" i="5"/>
  <c r="E304" i="5"/>
  <c r="D304" i="5"/>
  <c r="F296" i="5"/>
  <c r="E296" i="5"/>
  <c r="D296" i="5"/>
  <c r="F292" i="5"/>
  <c r="E292" i="5"/>
  <c r="D292" i="5"/>
  <c r="F287" i="5"/>
  <c r="E287" i="5"/>
  <c r="D287" i="5"/>
  <c r="F283" i="5"/>
  <c r="E283" i="5"/>
  <c r="D283" i="5"/>
  <c r="F280" i="5"/>
  <c r="E280" i="5"/>
  <c r="D280" i="5"/>
  <c r="F277" i="5"/>
  <c r="E277" i="5"/>
  <c r="D277" i="5"/>
  <c r="F274" i="5"/>
  <c r="E274" i="5"/>
  <c r="D274" i="5"/>
  <c r="F270" i="5"/>
  <c r="E270" i="5"/>
  <c r="D270" i="5"/>
  <c r="F257" i="5"/>
  <c r="E257" i="5"/>
  <c r="F252" i="5"/>
  <c r="E252" i="5"/>
  <c r="D252" i="5"/>
  <c r="F243" i="5"/>
  <c r="E243" i="5"/>
  <c r="D243" i="5"/>
  <c r="F239" i="5"/>
  <c r="E239" i="5"/>
  <c r="D239" i="5"/>
  <c r="F236" i="5"/>
  <c r="E236" i="5"/>
  <c r="D236" i="5"/>
  <c r="F233" i="5"/>
  <c r="E233" i="5"/>
  <c r="D233" i="5"/>
  <c r="F229" i="5"/>
  <c r="E229" i="5"/>
  <c r="D229" i="5"/>
  <c r="F225" i="5"/>
  <c r="E225" i="5"/>
  <c r="D225" i="5"/>
  <c r="F220" i="5"/>
  <c r="E220" i="5"/>
  <c r="D220" i="5"/>
  <c r="F217" i="5"/>
  <c r="E217" i="5"/>
  <c r="E244" i="5" s="1"/>
  <c r="D217" i="5"/>
  <c r="F211" i="5"/>
  <c r="E211" i="5"/>
  <c r="D211" i="5"/>
  <c r="F208" i="5"/>
  <c r="E208" i="5"/>
  <c r="D208" i="5"/>
  <c r="F205" i="5"/>
  <c r="E205" i="5"/>
  <c r="D205" i="5"/>
  <c r="F200" i="5"/>
  <c r="E200" i="5"/>
  <c r="D200" i="5"/>
  <c r="F196" i="5"/>
  <c r="E196" i="5"/>
  <c r="D196" i="5"/>
  <c r="F191" i="5"/>
  <c r="E191" i="5"/>
  <c r="D191" i="5"/>
  <c r="F188" i="5"/>
  <c r="E188" i="5"/>
  <c r="D188" i="5"/>
  <c r="F183" i="5"/>
  <c r="E183" i="5"/>
  <c r="D183" i="5"/>
  <c r="F179" i="5"/>
  <c r="E179" i="5"/>
  <c r="D179" i="5"/>
  <c r="F175" i="5"/>
  <c r="E175" i="5"/>
  <c r="D175" i="5"/>
  <c r="F172" i="5"/>
  <c r="E172" i="5"/>
  <c r="D172" i="5"/>
  <c r="F167" i="5"/>
  <c r="E167" i="5"/>
  <c r="D167" i="5"/>
  <c r="F162" i="5"/>
  <c r="E162" i="5"/>
  <c r="D162" i="5"/>
  <c r="F153" i="5"/>
  <c r="E153" i="5"/>
  <c r="D153" i="5"/>
  <c r="F148" i="5"/>
  <c r="E148" i="5"/>
  <c r="D148" i="5"/>
  <c r="F145" i="5"/>
  <c r="E145" i="5"/>
  <c r="D145" i="5"/>
  <c r="F139" i="5"/>
  <c r="E139" i="5"/>
  <c r="D139" i="5"/>
  <c r="F133" i="5"/>
  <c r="E133" i="5"/>
  <c r="D133" i="5"/>
  <c r="F131" i="5"/>
  <c r="E131" i="5"/>
  <c r="E140" i="5" s="1"/>
  <c r="D131" i="5"/>
  <c r="F119" i="5"/>
  <c r="E119" i="5"/>
  <c r="D119" i="5"/>
  <c r="F115" i="5"/>
  <c r="E115" i="5"/>
  <c r="D115" i="5"/>
  <c r="F110" i="5"/>
  <c r="E110" i="5"/>
  <c r="D110" i="5"/>
  <c r="F105" i="5"/>
  <c r="E105" i="5"/>
  <c r="D105" i="5"/>
  <c r="F101" i="5"/>
  <c r="E101" i="5"/>
  <c r="D101" i="5"/>
  <c r="F92" i="5"/>
  <c r="E92" i="5"/>
  <c r="E106" i="5" s="1"/>
  <c r="D92" i="5"/>
  <c r="F82" i="5"/>
  <c r="E82" i="5"/>
  <c r="D82" i="5"/>
  <c r="F78" i="5"/>
  <c r="E78" i="5"/>
  <c r="E83" i="5" s="1"/>
  <c r="D78" i="5"/>
  <c r="F73" i="5"/>
  <c r="E73" i="5"/>
  <c r="D73" i="5"/>
  <c r="F71" i="5"/>
  <c r="E71" i="5"/>
  <c r="D71" i="5"/>
  <c r="F69" i="5"/>
  <c r="E69" i="5"/>
  <c r="E74" i="5" s="1"/>
  <c r="D69" i="5"/>
  <c r="F64" i="5"/>
  <c r="E64" i="5"/>
  <c r="E65" i="5" s="1"/>
  <c r="D64" i="5"/>
  <c r="D65" i="5" s="1"/>
  <c r="F59" i="5"/>
  <c r="E59" i="5"/>
  <c r="D59" i="5"/>
  <c r="F55" i="5"/>
  <c r="E55" i="5"/>
  <c r="D55" i="5"/>
  <c r="F51" i="5"/>
  <c r="E51" i="5"/>
  <c r="D51" i="5"/>
  <c r="F48" i="5"/>
  <c r="E48" i="5"/>
  <c r="D48" i="5"/>
  <c r="F45" i="5"/>
  <c r="E45" i="5"/>
  <c r="D45" i="5"/>
  <c r="F42" i="5"/>
  <c r="E42" i="5"/>
  <c r="D42" i="5"/>
  <c r="F39" i="5"/>
  <c r="E39" i="5"/>
  <c r="D39" i="5"/>
  <c r="F36" i="5"/>
  <c r="E36" i="5"/>
  <c r="D36" i="5"/>
  <c r="F33" i="5"/>
  <c r="E33" i="5"/>
  <c r="D33" i="5"/>
  <c r="F28" i="5"/>
  <c r="E28" i="5"/>
  <c r="D28" i="5"/>
  <c r="F22" i="5"/>
  <c r="E22" i="5"/>
  <c r="D22" i="5"/>
  <c r="F17" i="5"/>
  <c r="E17" i="5"/>
  <c r="D17" i="5"/>
  <c r="F12" i="5"/>
  <c r="E12" i="5"/>
  <c r="D12" i="5"/>
  <c r="F9" i="5"/>
  <c r="E9" i="5"/>
  <c r="E60" i="5" s="1"/>
  <c r="D9" i="5"/>
  <c r="D319" i="5" l="1"/>
  <c r="F60" i="5"/>
  <c r="D74" i="5"/>
  <c r="D4" i="5" s="1"/>
  <c r="D120" i="5"/>
  <c r="E120" i="5"/>
  <c r="D368" i="5"/>
  <c r="D60" i="5"/>
  <c r="F65" i="5"/>
  <c r="F74" i="5"/>
  <c r="F4" i="5" s="1"/>
  <c r="F83" i="5"/>
  <c r="D83" i="5"/>
  <c r="F106" i="5"/>
  <c r="D106" i="5"/>
  <c r="F120" i="5"/>
  <c r="F140" i="5"/>
  <c r="D140" i="5"/>
  <c r="F184" i="5"/>
  <c r="D184" i="5"/>
  <c r="E184" i="5"/>
  <c r="F212" i="5"/>
  <c r="D212" i="5"/>
  <c r="E212" i="5"/>
  <c r="F244" i="5"/>
  <c r="D244" i="5"/>
  <c r="F288" i="5"/>
  <c r="D288" i="5"/>
  <c r="E288" i="5"/>
  <c r="E441" i="5" s="1"/>
  <c r="F319" i="5"/>
  <c r="E319" i="5"/>
  <c r="F338" i="5"/>
  <c r="D338" i="5"/>
  <c r="E338" i="5"/>
  <c r="F368" i="5"/>
  <c r="F396" i="5"/>
  <c r="D396" i="5"/>
  <c r="D420" i="5"/>
  <c r="E420" i="5"/>
  <c r="F420" i="5"/>
  <c r="E4" i="5"/>
  <c r="D441" i="5"/>
  <c r="F441" i="5" l="1"/>
</calcChain>
</file>

<file path=xl/sharedStrings.xml><?xml version="1.0" encoding="utf-8"?>
<sst xmlns="http://schemas.openxmlformats.org/spreadsheetml/2006/main" count="603" uniqueCount="139">
  <si>
    <t>PLAN PRIHODA RAZDJELA 065  MINISTARSTVO MORA, PROMETA I INFRASTRUKTURE ZA 2023.</t>
  </si>
  <si>
    <t>IZVOR</t>
  </si>
  <si>
    <t>RAČUN</t>
  </si>
  <si>
    <t>OPIS</t>
  </si>
  <si>
    <t>Plan 2023.</t>
  </si>
  <si>
    <t>Plan nakon 1. rebalansa 2023.</t>
  </si>
  <si>
    <t>Novi plan nakon 2. rebalansa 2023.</t>
  </si>
  <si>
    <t>UKUPNO RAZDJEL 065 PO SVIM IZVORIMA</t>
  </si>
  <si>
    <t>06505 Ministarstvo mora, prometa i infrastrukture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</si>
  <si>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</si>
  <si>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</si>
  <si>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</si>
  <si>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UKUPNO 11</t>
  </si>
  <si>
    <t>UKUPNO 12</t>
  </si>
  <si>
    <t>Prihodi od pruženih usluga</t>
  </si>
  <si>
    <t>Ostali prihodi izvor 31</t>
  </si>
  <si>
    <t>DONOS</t>
  </si>
  <si>
    <t>Donos neutrošenih prihoda iz prethodne godine</t>
  </si>
  <si>
    <t>ODNOS</t>
  </si>
  <si>
    <t>Odnos/prijenos neutrošenih prihoda u slijedeću godinu</t>
  </si>
  <si>
    <t>UKUPNO 31</t>
  </si>
  <si>
    <t>Naknada za sigurnost plovidbe koja se plaća za strane jahte i brodice</t>
  </si>
  <si>
    <t>Ostali prihodi za posebne namjene (naknada od izobrazbe pomoraca i nautičara)</t>
  </si>
  <si>
    <t>UKUPNO 43</t>
  </si>
  <si>
    <t>Tekuće pomoći od institucija i tijela EU - ostalo</t>
  </si>
  <si>
    <t>Kapitalne pomoći od institucija i tijela EU - ostalo</t>
  </si>
  <si>
    <t>Tek. pom.od inst. i tijela EU refund. putnih troš.</t>
  </si>
  <si>
    <t>UKUPNO 51</t>
  </si>
  <si>
    <t xml:space="preserve">Tekući prijenosi između proračunskih korisnika istog proračuna </t>
  </si>
  <si>
    <t xml:space="preserve">Kapitalnii prijenosi između proračunskih korisnika istog proračuna </t>
  </si>
  <si>
    <t>UKUPNO 52</t>
  </si>
  <si>
    <t>Tekuće pomoći od institucija i tijela EU – ostale refundacije</t>
  </si>
  <si>
    <t>Kapitalne pomoći od institucija i tijela EU - ostale refundacije</t>
  </si>
  <si>
    <t>UKUPNO 559</t>
  </si>
  <si>
    <t>Tekuće pomoći od institucija i tijela EU - CF</t>
  </si>
  <si>
    <t>Kapitalne pomoći od institucija i tijela EU - CF</t>
  </si>
  <si>
    <t>UKUPNO 562</t>
  </si>
  <si>
    <t>Tekuće pomoći od institucija i tijela EU - ERDF</t>
  </si>
  <si>
    <t>Kapitalne pomoći od institucija i tijela EU - ERDF</t>
  </si>
  <si>
    <t>UKUPNO 563</t>
  </si>
  <si>
    <t>Tek.pom.od instit. tijela EU - Fond solidarnosti EU-potres ožujak 2020</t>
  </si>
  <si>
    <t>Kapitalne pomoći od institucija i tijela EU -Fond solidarnosti EU-potres ožujak 2020</t>
  </si>
  <si>
    <t>UKUPNO 5761</t>
  </si>
  <si>
    <t>Tekuće pomoći od institucija i tijela EU - Fond solidarnosti EU - potres prosinac 2020.</t>
  </si>
  <si>
    <t>Kapitalne pomoći od institucija i tijela EU - Fond solidarnosti EU - potres prosinac 2020.</t>
  </si>
  <si>
    <t>UKUPNO 5762</t>
  </si>
  <si>
    <t>Tek.pom.od instit. tijela EU - Mehanizam za oporavak i otpornost</t>
  </si>
  <si>
    <t>Kapitalne pom.od instit. tijela EU - Mehanizam za oporavak i otpornost</t>
  </si>
  <si>
    <t>UKUPNO 581</t>
  </si>
  <si>
    <t>Kapitalne donacije od neprofitnih organizacija</t>
  </si>
  <si>
    <t>UKUPNO 61</t>
  </si>
  <si>
    <t>Zajam za Projekt modernizacije i restrukturir. cestovnog sektora, IBRD</t>
  </si>
  <si>
    <t>UKUPNO 81</t>
  </si>
  <si>
    <t>UKUPNO 06505 PO SVIM IZVORIMA</t>
  </si>
  <si>
    <t>06545 Agencija za obalni linijski pomorski promet</t>
  </si>
  <si>
    <t>UKUPNO 06545 PO SVIM IZVORIMA</t>
  </si>
  <si>
    <t>RKP 45228 Agencija za sigurnost željezničkog prometa</t>
  </si>
  <si>
    <t>UKUPNO 45228 PO SVIM IZVORIMA</t>
  </si>
  <si>
    <t>RKP 48031 Agencija za istraživanje nesreća u zračnom, pomorskom i željezničkom prometu</t>
  </si>
  <si>
    <t>UKUPNO 48031 PO SVIM IZVORIMA</t>
  </si>
  <si>
    <t>RKP 49083 Hrvatska agencija za civilno zrakoplovstvo</t>
  </si>
  <si>
    <t>641320031</t>
  </si>
  <si>
    <t>Kamate na depozite po viđenju izvor 31</t>
  </si>
  <si>
    <t>Zatezne kamate iz obveznih odnosa i drugo izvor 31</t>
  </si>
  <si>
    <t xml:space="preserve">Prihodi od pozitivnih tečajnih razlika </t>
  </si>
  <si>
    <t>Prihodi od prodaje proizvoda i robe</t>
  </si>
  <si>
    <t>641320043</t>
  </si>
  <si>
    <t>Kamate na depozite po viđenju izvor 43</t>
  </si>
  <si>
    <t>Zatezne kamate iz obveznih odnosa i drugo izvor 43</t>
  </si>
  <si>
    <t>641510043</t>
  </si>
  <si>
    <t>Prihodi od pozitivnih tečajnih razlika izvor 43</t>
  </si>
  <si>
    <t>Prihodi s naslova osiguranja, refundacije štete i totalne štete izvor 43</t>
  </si>
  <si>
    <t xml:space="preserve">Ostali prihodi za posebne namjene </t>
  </si>
  <si>
    <t>Ostali prihodi izvor 43</t>
  </si>
  <si>
    <t>UKUPNO 49083 PO SVIM IZVORIMA</t>
  </si>
  <si>
    <t>06560 Hrvatski hidrografski institut</t>
  </si>
  <si>
    <t>UKUPNO 06560 PO SVIM IZVORIMA</t>
  </si>
  <si>
    <t xml:space="preserve">06565 Hrvatska regulatorna agencija za mrežne djelatnosti </t>
  </si>
  <si>
    <t>Kamate na depozite po viđenju, namjenske</t>
  </si>
  <si>
    <t xml:space="preserve">Zatezne kamate iz obveznih odnosa i drugo </t>
  </si>
  <si>
    <t>Ostale nespomenute kazne izvor 43</t>
  </si>
  <si>
    <t>Računala i računalna oprema izvor 71</t>
  </si>
  <si>
    <t>Ostala uredska oprema izvor 71</t>
  </si>
  <si>
    <t>723110071</t>
  </si>
  <si>
    <t>Osobni automobili izvor 71</t>
  </si>
  <si>
    <t>UKUPNO 71</t>
  </si>
  <si>
    <t>UKUPNO 06565 PO SVIM IZVORIMA</t>
  </si>
  <si>
    <t>RKP 51302 Lučka uprava Rijeka</t>
  </si>
  <si>
    <t>Naknada za koncesiju na pomorskom dobru - lučke uprave</t>
  </si>
  <si>
    <t>Ostale naknade i pristojbe za posebne namjene</t>
  </si>
  <si>
    <t>Povrat zajmova danih tuzemnim trgovačkim društvima izvan javnog sektora - dugoročni - izvor 43</t>
  </si>
  <si>
    <t>Ostali prihodi za posebne namjene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</si>
  <si>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</si>
  <si>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</si>
  <si>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prodaje građevinskih objekata - Kanali i luke</t>
  </si>
  <si>
    <t>Prihodi od prodaje postrojenja i opreme - Oprema</t>
  </si>
  <si>
    <t>Prihodi od prodaje prijevoznih sredstava u cestovnom prometu</t>
  </si>
  <si>
    <t>844320081 </t>
  </si>
  <si>
    <t>Primljeni krediti od tuzemnih kreditnih institucija izvan javnog sektora - dugoročni namjenski</t>
  </si>
  <si>
    <t>UKUPNO 51302 PO SVIM IZVORIMA</t>
  </si>
  <si>
    <t>RKP 51271 Lučka uprava Zadar</t>
  </si>
  <si>
    <t>Naknada za koncesiju na pomorskom dobru-lučke uprave</t>
  </si>
  <si>
    <t xml:space="preserve">Kapitalni prijenosi između proračunskih korisnika istog proračuna </t>
  </si>
  <si>
    <t xml:space="preserve">Kapitalni prijenosi između proračunskih korisnika istog proračuna temeljem prijenosa EU sredstava </t>
  </si>
  <si>
    <t>UKUPNO 51271 PO SVIM IZVORIMA</t>
  </si>
  <si>
    <t>RKP 51335 Lučka uprava Šibenik</t>
  </si>
  <si>
    <t>Primljeni krediti od kreditnih institucija u javnom sektoru - dugoročni</t>
  </si>
  <si>
    <t>UKUPNO 51335 PO SVIM IZVORIMA</t>
  </si>
  <si>
    <t>RKP 51327 Lučka uprava Split</t>
  </si>
  <si>
    <t>Zatezne kamate iz obveznih odnosa i drugo</t>
  </si>
  <si>
    <t>Prihodi od pozitivnih tečajnih razlika</t>
  </si>
  <si>
    <t>Osobni automobil izvor 71</t>
  </si>
  <si>
    <t>UKUPNO 51327 PO SVIM IZVORIMA</t>
  </si>
  <si>
    <t>RKP 51298 Lučka uprava Ploče</t>
  </si>
  <si>
    <t>Ostali prihodi od financijske imovine izvor 43</t>
  </si>
  <si>
    <t>Kapitalne pomoći od ostalih izvanproračunskih korisnika državnog proračuna</t>
  </si>
  <si>
    <t>Oprema</t>
  </si>
  <si>
    <t>UKUPNO 51298 PO SVIM IZVORIMA</t>
  </si>
  <si>
    <t>RKP 51343 Lučka uprava Dubrovnik</t>
  </si>
  <si>
    <t>Kamate na depozite po viđenju</t>
  </si>
  <si>
    <t>Ostali prihodi</t>
  </si>
  <si>
    <t>UKUPNO 51343 PO SVIM IZVORIMA</t>
  </si>
  <si>
    <t>RKP 51319 Javna ustanova Lučka uprava Osijek</t>
  </si>
  <si>
    <t xml:space="preserve">Koncesijske naknade temeljem Zakona o plovidbi i lukama unutarnjih voda </t>
  </si>
  <si>
    <t>Tekuće pomoći proračunskim korisnicima iz proračuna koji im nije nadležan</t>
  </si>
  <si>
    <t xml:space="preserve">Tekuće pomoći od institucija i tijela EU - Mehanizam za 
oporavak i otpornost </t>
  </si>
  <si>
    <t xml:space="preserve">Kapitalne pomoći od institucija i tijela EU -  Mehanizam za 
oporavak i otpornost </t>
  </si>
  <si>
    <t>UKUPNO 51319 PO SVIM IZVORIMA</t>
  </si>
  <si>
    <t>RKP 51280 Javna ustanova Lučka uprava Vukovar</t>
  </si>
  <si>
    <t xml:space="preserve">Kapitalne pomoći od institucija i tijela EU – Mehanizam za oporavak i otpornost </t>
  </si>
  <si>
    <t>UKUPNO 51280 PO SVIM IZVORIMA</t>
  </si>
  <si>
    <t>RKP 51263 Javna ustanova Lučka uprava Slavonski Brod</t>
  </si>
  <si>
    <t>UKUPNO 51263 PO SVIM IZVORIMA</t>
  </si>
  <si>
    <t>RKP 51255 Javna ustanova Lučka uprava Sisak</t>
  </si>
  <si>
    <t xml:space="preserve">Kapitalne pomoći od izvanproračunskih korisnika </t>
  </si>
  <si>
    <t>Tekuće pomoći od instititucija i tijela EU</t>
  </si>
  <si>
    <t>UKUPNO 5765211</t>
  </si>
  <si>
    <t>UKUPNO 51255 PO SVIM IZVORIMA</t>
  </si>
  <si>
    <t>SVEUKUPNO 065 PO SVIM IZVORIMA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</si>
</sst>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theme="0" tint="-0.24994659260841701"/>
      </left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6">
    <xf numFmtId="0" fontId="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5" fillId="0" borderId="0"/>
    <xf numFmtId="0" fontId="5" fillId="0" borderId="0"/>
    <xf numFmtId="4" fontId="7" fillId="10" borderId="1" applyNumberFormat="0" applyProtection="0">
      <alignment vertical="center"/>
    </xf>
    <xf numFmtId="4" fontId="8" fillId="11" borderId="1" applyNumberFormat="0" applyProtection="0">
      <alignment vertical="center"/>
    </xf>
    <xf numFmtId="4" fontId="7" fillId="11" borderId="1" applyNumberFormat="0" applyProtection="0">
      <alignment horizontal="left" vertical="center" indent="1"/>
    </xf>
    <xf numFmtId="0" fontId="7" fillId="11" borderId="1" applyNumberFormat="0" applyProtection="0">
      <alignment horizontal="left" vertical="top" indent="1"/>
    </xf>
    <xf numFmtId="4" fontId="7" fillId="12" borderId="0" applyNumberFormat="0" applyProtection="0">
      <alignment horizontal="left" vertical="center" indent="1"/>
    </xf>
    <xf numFmtId="4" fontId="9" fillId="2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5" borderId="1" applyNumberFormat="0" applyProtection="0">
      <alignment horizontal="right" vertical="center"/>
    </xf>
    <xf numFmtId="4" fontId="9" fillId="6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4" borderId="1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9" fillId="15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6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7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7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7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1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8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1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8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1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8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9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8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5" fillId="0" borderId="0"/>
    <xf numFmtId="0" fontId="2" fillId="0" borderId="0"/>
    <xf numFmtId="4" fontId="9" fillId="20" borderId="1" applyNumberFormat="0" applyProtection="0">
      <alignment vertical="center"/>
    </xf>
    <xf numFmtId="4" fontId="12" fillId="20" borderId="1" applyNumberFormat="0" applyProtection="0">
      <alignment vertical="center"/>
    </xf>
    <xf numFmtId="4" fontId="9" fillId="20" borderId="1" applyNumberFormat="0" applyProtection="0">
      <alignment horizontal="left" vertical="center" indent="1"/>
    </xf>
    <xf numFmtId="0" fontId="9" fillId="20" borderId="1" applyNumberFormat="0" applyProtection="0">
      <alignment horizontal="left" vertical="top" indent="1"/>
    </xf>
    <xf numFmtId="4" fontId="9" fillId="15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9" fillId="17" borderId="1" applyNumberFormat="0" applyProtection="0">
      <alignment horizontal="left" vertical="center" indent="1"/>
    </xf>
    <xf numFmtId="0" fontId="7" fillId="12" borderId="1" applyNumberFormat="0" applyProtection="0">
      <alignment horizontal="center" vertical="top" wrapText="1"/>
    </xf>
    <xf numFmtId="4" fontId="13" fillId="21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3" fillId="21" borderId="0" applyNumberFormat="0" applyProtection="0">
      <alignment horizontal="left" vertical="center" indent="1"/>
    </xf>
    <xf numFmtId="4" fontId="14" fillId="15" borderId="1" applyNumberFormat="0" applyProtection="0">
      <alignment horizontal="right" vertical="center"/>
    </xf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right" vertical="center"/>
    </xf>
    <xf numFmtId="0" fontId="2" fillId="24" borderId="3" xfId="0" applyFont="1" applyFill="1" applyBorder="1" applyAlignment="1">
      <alignment horizontal="left" vertical="center"/>
    </xf>
    <xf numFmtId="0" fontId="2" fillId="24" borderId="3" xfId="0" applyFont="1" applyFill="1" applyBorder="1" applyAlignment="1">
      <alignment horizontal="left" vertical="center" wrapText="1"/>
    </xf>
    <xf numFmtId="3" fontId="2" fillId="24" borderId="3" xfId="0" applyNumberFormat="1" applyFont="1" applyFill="1" applyBorder="1" applyAlignment="1">
      <alignment horizontal="right" vertical="center"/>
    </xf>
    <xf numFmtId="0" fontId="1" fillId="24" borderId="3" xfId="0" applyFont="1" applyFill="1" applyBorder="1" applyAlignment="1">
      <alignment horizontal="left" vertical="center"/>
    </xf>
    <xf numFmtId="0" fontId="1" fillId="24" borderId="3" xfId="0" applyFont="1" applyFill="1" applyBorder="1" applyAlignment="1">
      <alignment horizontal="center" vertical="center"/>
    </xf>
    <xf numFmtId="3" fontId="1" fillId="24" borderId="3" xfId="0" applyNumberFormat="1" applyFont="1" applyFill="1" applyBorder="1" applyAlignment="1">
      <alignment horizontal="right" vertical="center"/>
    </xf>
    <xf numFmtId="0" fontId="2" fillId="24" borderId="3" xfId="6" applyFont="1" applyFill="1" applyBorder="1" applyAlignment="1">
      <alignment horizontal="left" vertical="center" wrapText="1"/>
    </xf>
    <xf numFmtId="0" fontId="6" fillId="24" borderId="3" xfId="0" applyFont="1" applyFill="1" applyBorder="1" applyAlignment="1">
      <alignment horizontal="center" vertical="center"/>
    </xf>
    <xf numFmtId="0" fontId="2" fillId="24" borderId="3" xfId="5" applyFont="1" applyFill="1" applyBorder="1" applyAlignment="1">
      <alignment horizontal="left" vertical="center" wrapText="1"/>
    </xf>
    <xf numFmtId="0" fontId="2" fillId="24" borderId="3" xfId="0" applyFont="1" applyFill="1" applyBorder="1" applyAlignment="1">
      <alignment vertical="center"/>
    </xf>
    <xf numFmtId="0" fontId="1" fillId="24" borderId="3" xfId="0" applyFont="1" applyFill="1" applyBorder="1" applyAlignment="1">
      <alignment vertical="center"/>
    </xf>
    <xf numFmtId="0" fontId="2" fillId="24" borderId="3" xfId="1" applyFill="1" applyBorder="1" applyAlignment="1">
      <alignment horizontal="left" vertical="center" wrapText="1"/>
    </xf>
    <xf numFmtId="0" fontId="2" fillId="24" borderId="3" xfId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/>
    </xf>
    <xf numFmtId="0" fontId="2" fillId="24" borderId="3" xfId="0" applyFont="1" applyFill="1" applyBorder="1" applyAlignment="1">
      <alignment vertical="center" wrapText="1"/>
    </xf>
    <xf numFmtId="0" fontId="1" fillId="24" borderId="3" xfId="0" applyFont="1" applyFill="1" applyBorder="1" applyAlignment="1">
      <alignment horizontal="left" vertical="center" wrapText="1"/>
    </xf>
    <xf numFmtId="0" fontId="1" fillId="24" borderId="3" xfId="6" applyFont="1" applyFill="1" applyBorder="1" applyAlignment="1">
      <alignment horizontal="left" vertical="center" wrapText="1"/>
    </xf>
    <xf numFmtId="0" fontId="1" fillId="24" borderId="4" xfId="0" applyFont="1" applyFill="1" applyBorder="1" applyAlignment="1">
      <alignment horizontal="right" vertical="center"/>
    </xf>
    <xf numFmtId="0" fontId="1" fillId="24" borderId="5" xfId="0" applyFont="1" applyFill="1" applyBorder="1" applyAlignment="1">
      <alignment horizontal="right" vertical="center"/>
    </xf>
    <xf numFmtId="3" fontId="1" fillId="24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2" fillId="24" borderId="3" xfId="3" applyNumberFormat="1" applyFont="1" applyFill="1" applyBorder="1" applyAlignment="1">
      <alignment horizontal="right" vertical="center"/>
    </xf>
    <xf numFmtId="3" fontId="1" fillId="24" borderId="3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4" fillId="24" borderId="4" xfId="0" applyFont="1" applyFill="1" applyBorder="1" applyAlignment="1">
      <alignment vertical="center"/>
    </xf>
    <xf numFmtId="0" fontId="2" fillId="24" borderId="4" xfId="0" applyFont="1" applyFill="1" applyBorder="1" applyAlignment="1">
      <alignment vertical="center"/>
    </xf>
    <xf numFmtId="3" fontId="2" fillId="25" borderId="11" xfId="0" applyNumberFormat="1" applyFont="1" applyFill="1" applyBorder="1" applyAlignment="1">
      <alignment vertical="center"/>
    </xf>
    <xf numFmtId="3" fontId="2" fillId="25" borderId="13" xfId="0" applyNumberFormat="1" applyFont="1" applyFill="1" applyBorder="1" applyAlignment="1">
      <alignment vertical="center"/>
    </xf>
    <xf numFmtId="3" fontId="2" fillId="25" borderId="12" xfId="0" applyNumberFormat="1" applyFont="1" applyFill="1" applyBorder="1" applyAlignment="1">
      <alignment vertical="center"/>
    </xf>
    <xf numFmtId="3" fontId="2" fillId="25" borderId="14" xfId="0" applyNumberFormat="1" applyFont="1" applyFill="1" applyBorder="1" applyAlignment="1">
      <alignment vertical="center"/>
    </xf>
    <xf numFmtId="3" fontId="0" fillId="25" borderId="11" xfId="0" applyNumberFormat="1" applyFill="1" applyBorder="1" applyAlignment="1">
      <alignment vertical="center"/>
    </xf>
    <xf numFmtId="3" fontId="0" fillId="25" borderId="13" xfId="0" applyNumberFormat="1" applyFill="1" applyBorder="1" applyAlignment="1">
      <alignment vertical="center"/>
    </xf>
    <xf numFmtId="3" fontId="0" fillId="25" borderId="12" xfId="0" applyNumberFormat="1" applyFill="1" applyBorder="1" applyAlignment="1">
      <alignment vertical="center"/>
    </xf>
    <xf numFmtId="3" fontId="0" fillId="25" borderId="14" xfId="0" applyNumberFormat="1" applyFill="1" applyBorder="1" applyAlignment="1">
      <alignment vertical="center"/>
    </xf>
    <xf numFmtId="0" fontId="2" fillId="25" borderId="13" xfId="0" applyFont="1" applyFill="1" applyBorder="1" applyAlignment="1">
      <alignment vertical="center"/>
    </xf>
    <xf numFmtId="0" fontId="2" fillId="25" borderId="14" xfId="0" applyFont="1" applyFill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5" borderId="12" xfId="0" applyFont="1" applyFill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26" borderId="12" xfId="0" applyNumberFormat="1" applyFont="1" applyFill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6" fillId="25" borderId="11" xfId="0" applyNumberFormat="1" applyFont="1" applyFill="1" applyBorder="1" applyAlignment="1">
      <alignment vertical="center"/>
    </xf>
    <xf numFmtId="3" fontId="26" fillId="25" borderId="13" xfId="0" applyNumberFormat="1" applyFont="1" applyFill="1" applyBorder="1" applyAlignment="1">
      <alignment vertical="center"/>
    </xf>
    <xf numFmtId="3" fontId="26" fillId="25" borderId="12" xfId="0" applyNumberFormat="1" applyFont="1" applyFill="1" applyBorder="1" applyAlignment="1">
      <alignment vertical="center"/>
    </xf>
    <xf numFmtId="3" fontId="26" fillId="25" borderId="14" xfId="0" applyNumberFormat="1" applyFont="1" applyFill="1" applyBorder="1" applyAlignment="1">
      <alignment vertical="center"/>
    </xf>
    <xf numFmtId="0" fontId="0" fillId="25" borderId="12" xfId="0" applyFill="1" applyBorder="1" applyAlignment="1">
      <alignment vertical="center"/>
    </xf>
    <xf numFmtId="0" fontId="0" fillId="25" borderId="14" xfId="0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2" fillId="26" borderId="11" xfId="0" applyNumberFormat="1" applyFont="1" applyFill="1" applyBorder="1" applyAlignment="1">
      <alignment vertical="center"/>
    </xf>
    <xf numFmtId="3" fontId="2" fillId="26" borderId="13" xfId="0" applyNumberFormat="1" applyFont="1" applyFill="1" applyBorder="1" applyAlignment="1">
      <alignment vertical="center"/>
    </xf>
    <xf numFmtId="0" fontId="2" fillId="25" borderId="11" xfId="0" applyFont="1" applyFill="1" applyBorder="1" applyAlignment="1">
      <alignment vertical="center"/>
    </xf>
    <xf numFmtId="3" fontId="2" fillId="25" borderId="11" xfId="0" applyNumberFormat="1" applyFont="1" applyFill="1" applyBorder="1" applyAlignment="1">
      <alignment horizontal="right" vertical="center"/>
    </xf>
    <xf numFmtId="3" fontId="2" fillId="26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 wrapText="1"/>
    </xf>
    <xf numFmtId="3" fontId="2" fillId="27" borderId="12" xfId="0" applyNumberFormat="1" applyFont="1" applyFill="1" applyBorder="1" applyAlignment="1">
      <alignment horizontal="right" vertical="center"/>
    </xf>
    <xf numFmtId="0" fontId="0" fillId="24" borderId="0" xfId="0" applyFill="1" applyAlignment="1">
      <alignment vertical="center"/>
    </xf>
    <xf numFmtId="3" fontId="2" fillId="26" borderId="14" xfId="0" applyNumberFormat="1" applyFont="1" applyFill="1" applyBorder="1" applyAlignment="1">
      <alignment vertical="center"/>
    </xf>
    <xf numFmtId="3" fontId="2" fillId="24" borderId="11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3" fontId="2" fillId="27" borderId="12" xfId="0" applyNumberFormat="1" applyFont="1" applyFill="1" applyBorder="1" applyAlignment="1">
      <alignment vertical="center"/>
    </xf>
    <xf numFmtId="0" fontId="2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2" fillId="25" borderId="11" xfId="0" applyFont="1" applyFill="1" applyBorder="1" applyAlignment="1">
      <alignment horizontal="left" vertical="center"/>
    </xf>
    <xf numFmtId="0" fontId="1" fillId="25" borderId="12" xfId="0" applyFont="1" applyFill="1" applyBorder="1" applyAlignment="1">
      <alignment vertical="center"/>
    </xf>
    <xf numFmtId="3" fontId="2" fillId="27" borderId="11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2" fillId="24" borderId="9" xfId="0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18" xfId="0" applyFont="1" applyBorder="1" applyAlignment="1">
      <alignment wrapText="1"/>
    </xf>
    <xf numFmtId="0" fontId="2" fillId="24" borderId="6" xfId="0" applyFont="1" applyFill="1" applyBorder="1" applyAlignment="1">
      <alignment horizontal="left" vertical="center"/>
    </xf>
    <xf numFmtId="0" fontId="1" fillId="24" borderId="6" xfId="0" applyFont="1" applyFill="1" applyBorder="1" applyAlignment="1">
      <alignment vertical="center"/>
    </xf>
    <xf numFmtId="0" fontId="0" fillId="26" borderId="0" xfId="0" applyFill="1" applyAlignment="1">
      <alignment vertical="center"/>
    </xf>
    <xf numFmtId="3" fontId="0" fillId="24" borderId="3" xfId="0" applyNumberFormat="1" applyFill="1" applyBorder="1" applyAlignment="1">
      <alignment horizontal="right" vertical="center"/>
    </xf>
    <xf numFmtId="3" fontId="2" fillId="24" borderId="9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3" fontId="27" fillId="29" borderId="3" xfId="0" applyNumberFormat="1" applyFont="1" applyFill="1" applyBorder="1" applyAlignment="1">
      <alignment vertical="center"/>
    </xf>
    <xf numFmtId="3" fontId="2" fillId="25" borderId="20" xfId="0" applyNumberFormat="1" applyFont="1" applyFill="1" applyBorder="1" applyAlignment="1">
      <alignment vertical="center"/>
    </xf>
    <xf numFmtId="3" fontId="2" fillId="25" borderId="21" xfId="0" applyNumberFormat="1" applyFont="1" applyFill="1" applyBorder="1" applyAlignment="1">
      <alignment vertical="center"/>
    </xf>
    <xf numFmtId="3" fontId="2" fillId="25" borderId="3" xfId="0" applyNumberFormat="1" applyFont="1" applyFill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2" fillId="27" borderId="14" xfId="0" applyNumberFormat="1" applyFont="1" applyFill="1" applyBorder="1" applyAlignment="1">
      <alignment vertical="center"/>
    </xf>
    <xf numFmtId="3" fontId="2" fillId="27" borderId="13" xfId="0" applyNumberFormat="1" applyFont="1" applyFill="1" applyBorder="1" applyAlignment="1">
      <alignment horizontal="right" vertical="center"/>
    </xf>
    <xf numFmtId="3" fontId="2" fillId="27" borderId="14" xfId="0" applyNumberFormat="1" applyFont="1" applyFill="1" applyBorder="1" applyAlignment="1">
      <alignment horizontal="right" vertical="center"/>
    </xf>
    <xf numFmtId="0" fontId="1" fillId="2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4" borderId="9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right" vertical="center"/>
    </xf>
    <xf numFmtId="0" fontId="2" fillId="24" borderId="10" xfId="0" applyFont="1" applyFill="1" applyBorder="1" applyAlignment="1">
      <alignment horizontal="center" vertical="center"/>
    </xf>
    <xf numFmtId="0" fontId="0" fillId="29" borderId="0" xfId="0" applyFill="1" applyAlignment="1">
      <alignment vertical="center"/>
    </xf>
    <xf numFmtId="3" fontId="0" fillId="23" borderId="0" xfId="0" applyNumberFormat="1" applyFill="1" applyAlignment="1">
      <alignment vertical="center"/>
    </xf>
    <xf numFmtId="0" fontId="0" fillId="23" borderId="0" xfId="0" applyFill="1" applyAlignment="1">
      <alignment vertical="center"/>
    </xf>
    <xf numFmtId="0" fontId="26" fillId="24" borderId="3" xfId="0" applyFont="1" applyFill="1" applyBorder="1" applyAlignment="1">
      <alignment horizontal="left" vertical="center"/>
    </xf>
    <xf numFmtId="0" fontId="26" fillId="24" borderId="3" xfId="6" applyFont="1" applyFill="1" applyBorder="1" applyAlignment="1">
      <alignment horizontal="left" vertical="center" wrapText="1"/>
    </xf>
    <xf numFmtId="3" fontId="26" fillId="26" borderId="12" xfId="0" applyNumberFormat="1" applyFont="1" applyFill="1" applyBorder="1" applyAlignment="1">
      <alignment vertical="center"/>
    </xf>
    <xf numFmtId="3" fontId="26" fillId="26" borderId="14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3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1" fillId="24" borderId="3" xfId="0" applyFont="1" applyFill="1" applyBorder="1" applyAlignment="1">
      <alignment horizontal="right" vertical="center"/>
    </xf>
    <xf numFmtId="3" fontId="0" fillId="0" borderId="14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3" fillId="29" borderId="10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/>
    </xf>
    <xf numFmtId="49" fontId="1" fillId="23" borderId="16" xfId="0" applyNumberFormat="1" applyFont="1" applyFill="1" applyBorder="1" applyAlignment="1">
      <alignment horizontal="left" vertical="center"/>
    </xf>
    <xf numFmtId="49" fontId="1" fillId="23" borderId="5" xfId="0" applyNumberFormat="1" applyFont="1" applyFill="1" applyBorder="1" applyAlignment="1">
      <alignment horizontal="left" vertical="center"/>
    </xf>
    <xf numFmtId="0" fontId="2" fillId="24" borderId="3" xfId="0" applyFont="1" applyFill="1" applyBorder="1" applyAlignment="1">
      <alignment horizontal="center" vertical="center"/>
    </xf>
    <xf numFmtId="0" fontId="2" fillId="24" borderId="7" xfId="0" applyFont="1" applyFill="1" applyBorder="1" applyAlignment="1">
      <alignment horizontal="center" vertical="center"/>
    </xf>
    <xf numFmtId="0" fontId="2" fillId="24" borderId="8" xfId="0" applyFont="1" applyFill="1" applyBorder="1" applyAlignment="1">
      <alignment horizontal="center" vertical="center"/>
    </xf>
    <xf numFmtId="0" fontId="2" fillId="24" borderId="9" xfId="0" applyFont="1" applyFill="1" applyBorder="1" applyAlignment="1">
      <alignment horizontal="center" vertical="center"/>
    </xf>
    <xf numFmtId="0" fontId="1" fillId="23" borderId="16" xfId="0" applyFont="1" applyFill="1" applyBorder="1" applyAlignment="1">
      <alignment horizontal="left" vertical="center"/>
    </xf>
    <xf numFmtId="0" fontId="1" fillId="23" borderId="5" xfId="0" applyFont="1" applyFill="1" applyBorder="1" applyAlignment="1">
      <alignment horizontal="left" vertical="center"/>
    </xf>
    <xf numFmtId="0" fontId="1" fillId="23" borderId="4" xfId="0" applyFont="1" applyFill="1" applyBorder="1" applyAlignment="1">
      <alignment horizontal="left" vertical="center"/>
    </xf>
    <xf numFmtId="0" fontId="1" fillId="23" borderId="17" xfId="0" applyFont="1" applyFill="1" applyBorder="1" applyAlignment="1">
      <alignment horizontal="left" vertical="center"/>
    </xf>
    <xf numFmtId="0" fontId="2" fillId="24" borderId="16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4" borderId="3" xfId="0" applyFont="1" applyFill="1" applyBorder="1" applyAlignment="1">
      <alignment horizontal="right" vertical="center"/>
    </xf>
    <xf numFmtId="0" fontId="27" fillId="29" borderId="3" xfId="0" applyFont="1" applyFill="1" applyBorder="1" applyAlignment="1">
      <alignment horizontal="right" vertical="center"/>
    </xf>
  </cellXfs>
  <cellStyles count="66">
    <cellStyle name="Normal 2" xfId="1"/>
    <cellStyle name="Normal 3" xfId="2"/>
    <cellStyle name="Normal 4" xfId="3"/>
    <cellStyle name="Normalno" xfId="0" builtinId="0"/>
    <cellStyle name="Normalno 3" xfId="4"/>
    <cellStyle name="Obično_Izvori_Hierarhija za unos_Export_4" xfId="5"/>
    <cellStyle name="Obično_List7" xfId="6"/>
    <cellStyle name="SAPBEXaggData" xfId="7"/>
    <cellStyle name="SAPBEXaggDataEmph" xfId="8"/>
    <cellStyle name="SAPBEXaggItem" xfId="9"/>
    <cellStyle name="SAPBEXaggItemX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ilterText 2" xfId="24"/>
    <cellStyle name="SAPBEXfilterText 2 2" xfId="25"/>
    <cellStyle name="SAPBEXformats" xfId="26"/>
    <cellStyle name="SAPBEXheaderItem" xfId="27"/>
    <cellStyle name="SAPBEXheaderItem 2" xfId="28"/>
    <cellStyle name="SAPBEXheaderItem 2 2" xfId="29"/>
    <cellStyle name="SAPBEXheaderText" xfId="30"/>
    <cellStyle name="SAPBEXheaderText 2" xfId="31"/>
    <cellStyle name="SAPBEXheaderText 2 2" xfId="32"/>
    <cellStyle name="SAPBEXHLevel0" xfId="33"/>
    <cellStyle name="SAPBEXHLevel0X" xfId="34"/>
    <cellStyle name="SAPBEXHLevel0X 2" xfId="35"/>
    <cellStyle name="SAPBEXHLevel0X 2 2" xfId="36"/>
    <cellStyle name="SAPBEXHLevel1" xfId="37"/>
    <cellStyle name="SAPBEXHLevel1X" xfId="38"/>
    <cellStyle name="SAPBEXHLevel1X 2" xfId="39"/>
    <cellStyle name="SAPBEXHLevel1X 2 2" xfId="40"/>
    <cellStyle name="SAPBEXHLevel2" xfId="41"/>
    <cellStyle name="SAPBEXHLevel2X" xfId="42"/>
    <cellStyle name="SAPBEXHLevel2X 2" xfId="43"/>
    <cellStyle name="SAPBEXHLevel2X 2 2" xfId="44"/>
    <cellStyle name="SAPBEXHLevel3" xfId="45"/>
    <cellStyle name="SAPBEXHLevel3 2" xfId="46"/>
    <cellStyle name="SAPBEXHLevel3 2 2" xfId="47"/>
    <cellStyle name="SAPBEXHLevel3X" xfId="48"/>
    <cellStyle name="SAPBEXHLevel3X 2" xfId="49"/>
    <cellStyle name="SAPBEXHLevel3X 2 2" xfId="50"/>
    <cellStyle name="SAPBEXinputData" xfId="51"/>
    <cellStyle name="SAPBEXinputData 2" xfId="52"/>
    <cellStyle name="SAPBEXinputData 2 2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title 2" xfId="63"/>
    <cellStyle name="SAPBEXtitle 2 2" xfId="64"/>
    <cellStyle name="SAPBEXundefined" xfId="65"/>
  </cellStyles>
  <dxfs count="0"/>
  <tableStyles count="0" defaultTableStyle="TableStyleMedium2" defaultPivotStyle="PivotStyleLight16"/>
  <colors>
    <mruColors>
      <color rgb="FFCCFFCC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3"/>
  <sheetViews>
    <sheetView zoomScaleNormal="100" zoomScaleSheetLayoutView="100" workbookViewId="0">
      <pane xSplit="3" ySplit="4" topLeftCell="D5" activePane="bottomRight" state="frozen"/>
      <selection pane="topRight" activeCell="C48" sqref="C48"/>
      <selection pane="bottomLeft" activeCell="C48" sqref="C48"/>
      <selection pane="bottomRight" activeCell="A3" sqref="A3:F3"/>
    </sheetView>
  </sheetViews>
  <sheetFormatPr defaultRowHeight="13.15" customHeight="1" x14ac:dyDescent="0.2"/>
  <cols>
    <col min="1" max="1" width="8.85546875" style="57" customWidth="1"/>
    <col min="2" max="2" width="13.5703125" style="2" customWidth="1"/>
    <col min="3" max="3" width="64.5703125" style="2" customWidth="1"/>
    <col min="4" max="4" width="14.7109375" style="2" customWidth="1"/>
    <col min="5" max="6" width="13.7109375" style="2" bestFit="1" customWidth="1"/>
    <col min="7" max="16384" width="9.140625" style="2"/>
  </cols>
  <sheetData>
    <row r="1" spans="1:6" ht="13.15" customHeight="1" x14ac:dyDescent="0.2">
      <c r="A1" s="118" t="s">
        <v>0</v>
      </c>
      <c r="B1" s="119"/>
      <c r="C1" s="119"/>
      <c r="D1" s="119"/>
      <c r="E1" s="119"/>
      <c r="F1" s="103"/>
    </row>
    <row r="2" spans="1:6" ht="13.15" customHeight="1" x14ac:dyDescent="0.2">
      <c r="A2" s="88"/>
      <c r="B2" s="89"/>
      <c r="C2" s="89"/>
      <c r="D2" s="89"/>
      <c r="E2" s="89"/>
      <c r="F2" s="89"/>
    </row>
    <row r="3" spans="1:6" ht="51" x14ac:dyDescent="0.2">
      <c r="A3" s="3" t="s">
        <v>1</v>
      </c>
      <c r="B3" s="3" t="s">
        <v>2</v>
      </c>
      <c r="C3" s="3" t="s">
        <v>3</v>
      </c>
      <c r="D3" s="77" t="s">
        <v>4</v>
      </c>
      <c r="E3" s="98" t="s">
        <v>5</v>
      </c>
      <c r="F3" s="78" t="s">
        <v>6</v>
      </c>
    </row>
    <row r="4" spans="1:6" ht="13.15" customHeight="1" x14ac:dyDescent="0.2">
      <c r="A4" s="120" t="s">
        <v>7</v>
      </c>
      <c r="B4" s="120"/>
      <c r="C4" s="120"/>
      <c r="D4" s="4">
        <f>D60+D65+D74+D83+D106+D120+D140+D1644+D212+D244+D288+D319+D338+D368+D396+D420+D439+D184</f>
        <v>1405401996</v>
      </c>
      <c r="E4" s="4">
        <f>E60+E65+E74+E83+E106+E120+E140+E1644+E212+E244+E288+E319+E338+E368+E396+E420+E439+E184</f>
        <v>1527796552</v>
      </c>
      <c r="F4" s="4">
        <f>F60+F65+F74+F83+F106+F120+F140+F1644+F212+F244+F288+F319+F338+F368+F396+F420+F439+F184</f>
        <v>1589737909</v>
      </c>
    </row>
    <row r="5" spans="1:6" ht="13.15" customHeight="1" x14ac:dyDescent="0.2">
      <c r="A5" s="121" t="s">
        <v>8</v>
      </c>
      <c r="B5" s="122"/>
      <c r="C5" s="122"/>
      <c r="D5" s="122"/>
      <c r="E5" s="122"/>
      <c r="F5" s="104"/>
    </row>
    <row r="6" spans="1:6" s="65" customFormat="1" ht="12.75" x14ac:dyDescent="0.2">
      <c r="A6" s="123">
        <v>11</v>
      </c>
      <c r="B6" s="5">
        <v>67111</v>
      </c>
      <c r="C6" s="6" t="s">
        <v>9</v>
      </c>
      <c r="D6" s="75">
        <v>708863788</v>
      </c>
      <c r="E6" s="32">
        <v>758797016</v>
      </c>
      <c r="F6" s="111">
        <v>874603922</v>
      </c>
    </row>
    <row r="7" spans="1:6" s="65" customFormat="1" ht="25.5" x14ac:dyDescent="0.2">
      <c r="A7" s="123"/>
      <c r="B7" s="5">
        <v>67121</v>
      </c>
      <c r="C7" s="6" t="s">
        <v>10</v>
      </c>
      <c r="D7" s="33">
        <v>11785473</v>
      </c>
      <c r="E7" s="34">
        <v>11521496</v>
      </c>
      <c r="F7" s="34">
        <v>8761346</v>
      </c>
    </row>
    <row r="8" spans="1:6" s="65" customFormat="1" ht="26.45" customHeight="1" x14ac:dyDescent="0.2">
      <c r="A8" s="123"/>
      <c r="B8" s="5">
        <v>67141</v>
      </c>
      <c r="C8" s="6" t="s">
        <v>11</v>
      </c>
      <c r="D8" s="33">
        <v>5308912</v>
      </c>
      <c r="E8" s="34">
        <v>5308912</v>
      </c>
      <c r="F8" s="34">
        <v>716375</v>
      </c>
    </row>
    <row r="9" spans="1:6" s="65" customFormat="1" ht="13.15" customHeight="1" x14ac:dyDescent="0.2">
      <c r="A9" s="123"/>
      <c r="B9" s="8" t="s">
        <v>12</v>
      </c>
      <c r="C9" s="9"/>
      <c r="D9" s="10">
        <f t="shared" ref="D9:F9" si="0">SUM(D6+D7+D8)</f>
        <v>725958173</v>
      </c>
      <c r="E9" s="10">
        <f t="shared" si="0"/>
        <v>775627424</v>
      </c>
      <c r="F9" s="10">
        <f t="shared" si="0"/>
        <v>884081643</v>
      </c>
    </row>
    <row r="10" spans="1:6" s="65" customFormat="1" ht="12.75" x14ac:dyDescent="0.2">
      <c r="A10" s="123">
        <v>12</v>
      </c>
      <c r="B10" s="5">
        <v>67111</v>
      </c>
      <c r="C10" s="6" t="s">
        <v>9</v>
      </c>
      <c r="D10" s="75">
        <v>52975409</v>
      </c>
      <c r="E10" s="32">
        <v>51979806</v>
      </c>
      <c r="F10" s="32">
        <v>38936750</v>
      </c>
    </row>
    <row r="11" spans="1:6" s="65" customFormat="1" ht="25.9" customHeight="1" x14ac:dyDescent="0.2">
      <c r="A11" s="123"/>
      <c r="B11" s="5">
        <v>67121</v>
      </c>
      <c r="C11" s="6" t="s">
        <v>10</v>
      </c>
      <c r="D11" s="33">
        <v>972192</v>
      </c>
      <c r="E11" s="34">
        <v>950002</v>
      </c>
      <c r="F11" s="34">
        <v>889640</v>
      </c>
    </row>
    <row r="12" spans="1:6" s="65" customFormat="1" ht="13.15" customHeight="1" x14ac:dyDescent="0.2">
      <c r="A12" s="123"/>
      <c r="B12" s="8" t="s">
        <v>13</v>
      </c>
      <c r="C12" s="9"/>
      <c r="D12" s="10">
        <f t="shared" ref="D12:F12" si="1">D10+D11</f>
        <v>53947601</v>
      </c>
      <c r="E12" s="10">
        <f t="shared" si="1"/>
        <v>52929808</v>
      </c>
      <c r="F12" s="10">
        <f t="shared" si="1"/>
        <v>39826390</v>
      </c>
    </row>
    <row r="13" spans="1:6" s="65" customFormat="1" ht="13.15" customHeight="1" x14ac:dyDescent="0.2">
      <c r="A13" s="123">
        <v>31</v>
      </c>
      <c r="B13" s="6">
        <v>6615</v>
      </c>
      <c r="C13" s="11" t="s">
        <v>14</v>
      </c>
      <c r="D13" s="31">
        <v>36720</v>
      </c>
      <c r="E13" s="32">
        <v>36720</v>
      </c>
      <c r="F13" s="32">
        <v>36720</v>
      </c>
    </row>
    <row r="14" spans="1:6" s="65" customFormat="1" ht="13.15" customHeight="1" x14ac:dyDescent="0.2">
      <c r="A14" s="123"/>
      <c r="B14" s="6">
        <v>683110031</v>
      </c>
      <c r="C14" s="11" t="s">
        <v>15</v>
      </c>
      <c r="D14" s="33">
        <v>2000</v>
      </c>
      <c r="E14" s="34">
        <v>2000</v>
      </c>
      <c r="F14" s="34">
        <v>2000</v>
      </c>
    </row>
    <row r="15" spans="1:6" s="65" customFormat="1" ht="13.15" customHeight="1" x14ac:dyDescent="0.2">
      <c r="A15" s="123"/>
      <c r="B15" s="5" t="s">
        <v>16</v>
      </c>
      <c r="C15" s="6" t="s">
        <v>17</v>
      </c>
      <c r="D15" s="33">
        <v>1495</v>
      </c>
      <c r="E15" s="34">
        <v>15519</v>
      </c>
      <c r="F15" s="34">
        <v>15519</v>
      </c>
    </row>
    <row r="16" spans="1:6" s="65" customFormat="1" ht="13.15" customHeight="1" x14ac:dyDescent="0.2">
      <c r="A16" s="123"/>
      <c r="B16" s="5" t="s">
        <v>18</v>
      </c>
      <c r="C16" s="6" t="s">
        <v>19</v>
      </c>
      <c r="D16" s="45">
        <v>0</v>
      </c>
      <c r="E16" s="34">
        <v>-14024</v>
      </c>
      <c r="F16" s="34">
        <v>-14024</v>
      </c>
    </row>
    <row r="17" spans="1:6" s="65" customFormat="1" ht="13.15" customHeight="1" x14ac:dyDescent="0.2">
      <c r="A17" s="123"/>
      <c r="B17" s="8" t="s">
        <v>20</v>
      </c>
      <c r="C17" s="12"/>
      <c r="D17" s="10">
        <f>D13+D14+D15+D16</f>
        <v>40215</v>
      </c>
      <c r="E17" s="10">
        <f t="shared" ref="E17:F17" si="2">E13+E14+E15+E16</f>
        <v>40215</v>
      </c>
      <c r="F17" s="10">
        <f t="shared" si="2"/>
        <v>40215</v>
      </c>
    </row>
    <row r="18" spans="1:6" s="65" customFormat="1" ht="13.15" customHeight="1" x14ac:dyDescent="0.2">
      <c r="A18" s="123">
        <v>43</v>
      </c>
      <c r="B18" s="5">
        <v>65214</v>
      </c>
      <c r="C18" s="11" t="s">
        <v>21</v>
      </c>
      <c r="D18" s="31">
        <v>2980000</v>
      </c>
      <c r="E18" s="32">
        <v>2980000</v>
      </c>
      <c r="F18" s="32">
        <v>2980000</v>
      </c>
    </row>
    <row r="19" spans="1:6" s="65" customFormat="1" ht="26.45" customHeight="1" x14ac:dyDescent="0.2">
      <c r="A19" s="123"/>
      <c r="B19" s="5">
        <v>65268</v>
      </c>
      <c r="C19" s="11" t="s">
        <v>22</v>
      </c>
      <c r="D19" s="33">
        <v>1488133</v>
      </c>
      <c r="E19" s="34">
        <v>1488133</v>
      </c>
      <c r="F19" s="34">
        <v>1488133</v>
      </c>
    </row>
    <row r="20" spans="1:6" s="65" customFormat="1" ht="13.15" customHeight="1" x14ac:dyDescent="0.2">
      <c r="A20" s="123"/>
      <c r="B20" s="5" t="s">
        <v>16</v>
      </c>
      <c r="C20" s="6" t="s">
        <v>17</v>
      </c>
      <c r="D20" s="33">
        <v>3253536</v>
      </c>
      <c r="E20" s="34">
        <v>6294934</v>
      </c>
      <c r="F20" s="34">
        <v>6294934</v>
      </c>
    </row>
    <row r="21" spans="1:6" s="65" customFormat="1" ht="13.15" customHeight="1" x14ac:dyDescent="0.2">
      <c r="A21" s="123"/>
      <c r="B21" s="5" t="s">
        <v>18</v>
      </c>
      <c r="C21" s="6" t="s">
        <v>19</v>
      </c>
      <c r="D21" s="33">
        <v>-494076</v>
      </c>
      <c r="E21" s="34">
        <v>-3535474</v>
      </c>
      <c r="F21" s="34">
        <v>-3535474</v>
      </c>
    </row>
    <row r="22" spans="1:6" s="65" customFormat="1" ht="13.15" customHeight="1" x14ac:dyDescent="0.2">
      <c r="A22" s="123"/>
      <c r="B22" s="8" t="s">
        <v>23</v>
      </c>
      <c r="C22" s="12"/>
      <c r="D22" s="10">
        <f t="shared" ref="D22:F22" si="3">D18+D19+D20+D21</f>
        <v>7227593</v>
      </c>
      <c r="E22" s="10">
        <f t="shared" si="3"/>
        <v>7227593</v>
      </c>
      <c r="F22" s="10">
        <f t="shared" si="3"/>
        <v>7227593</v>
      </c>
    </row>
    <row r="23" spans="1:6" s="65" customFormat="1" ht="13.15" customHeight="1" x14ac:dyDescent="0.2">
      <c r="A23" s="124">
        <v>51</v>
      </c>
      <c r="B23" s="5">
        <v>632311700</v>
      </c>
      <c r="C23" s="13" t="s">
        <v>24</v>
      </c>
      <c r="D23" s="58">
        <v>1360000</v>
      </c>
      <c r="E23" s="59">
        <v>1878446</v>
      </c>
      <c r="F23" s="59">
        <v>800000</v>
      </c>
    </row>
    <row r="24" spans="1:6" s="65" customFormat="1" ht="13.15" customHeight="1" x14ac:dyDescent="0.2">
      <c r="A24" s="125"/>
      <c r="B24" s="5">
        <v>632411700</v>
      </c>
      <c r="C24" s="13" t="s">
        <v>25</v>
      </c>
      <c r="D24" s="47">
        <v>135000</v>
      </c>
      <c r="E24" s="66">
        <v>354316</v>
      </c>
      <c r="F24" s="66">
        <v>153498</v>
      </c>
    </row>
    <row r="25" spans="1:6" s="65" customFormat="1" ht="13.15" customHeight="1" x14ac:dyDescent="0.2">
      <c r="A25" s="125"/>
      <c r="B25" s="5">
        <v>632311800</v>
      </c>
      <c r="C25" s="13" t="s">
        <v>26</v>
      </c>
      <c r="D25" s="47">
        <v>65127</v>
      </c>
      <c r="E25" s="66">
        <v>13272</v>
      </c>
      <c r="F25" s="66">
        <v>2000</v>
      </c>
    </row>
    <row r="26" spans="1:6" s="65" customFormat="1" ht="13.15" customHeight="1" x14ac:dyDescent="0.2">
      <c r="A26" s="125"/>
      <c r="B26" s="5" t="s">
        <v>16</v>
      </c>
      <c r="C26" s="13" t="s">
        <v>17</v>
      </c>
      <c r="D26" s="47">
        <v>823563</v>
      </c>
      <c r="E26" s="66">
        <v>788462</v>
      </c>
      <c r="F26" s="66">
        <v>788462</v>
      </c>
    </row>
    <row r="27" spans="1:6" s="65" customFormat="1" ht="13.15" customHeight="1" x14ac:dyDescent="0.2">
      <c r="A27" s="125"/>
      <c r="B27" s="5" t="s">
        <v>18</v>
      </c>
      <c r="C27" s="13" t="s">
        <v>19</v>
      </c>
      <c r="D27" s="47">
        <v>-10447</v>
      </c>
      <c r="E27" s="66">
        <v>-788462</v>
      </c>
      <c r="F27" s="66">
        <v>-788462</v>
      </c>
    </row>
    <row r="28" spans="1:6" s="65" customFormat="1" ht="13.15" customHeight="1" x14ac:dyDescent="0.2">
      <c r="A28" s="126"/>
      <c r="B28" s="15" t="s">
        <v>27</v>
      </c>
      <c r="C28" s="14"/>
      <c r="D28" s="10">
        <f t="shared" ref="D28:F28" si="4">D23+D24+D25+D26+D27</f>
        <v>2373243</v>
      </c>
      <c r="E28" s="10">
        <f t="shared" si="4"/>
        <v>2246034</v>
      </c>
      <c r="F28" s="10">
        <f t="shared" si="4"/>
        <v>955498</v>
      </c>
    </row>
    <row r="29" spans="1:6" s="65" customFormat="1" ht="13.15" customHeight="1" x14ac:dyDescent="0.2">
      <c r="A29" s="123">
        <v>52</v>
      </c>
      <c r="B29" s="5">
        <v>6391</v>
      </c>
      <c r="C29" s="14" t="s">
        <v>28</v>
      </c>
      <c r="D29" s="67">
        <v>167688</v>
      </c>
      <c r="E29" s="68">
        <v>167688</v>
      </c>
      <c r="F29" s="68">
        <v>517192</v>
      </c>
    </row>
    <row r="30" spans="1:6" s="65" customFormat="1" ht="13.15" customHeight="1" x14ac:dyDescent="0.2">
      <c r="A30" s="123"/>
      <c r="B30" s="5">
        <v>6392</v>
      </c>
      <c r="C30" s="14" t="s">
        <v>29</v>
      </c>
      <c r="D30" s="33">
        <v>498639</v>
      </c>
      <c r="E30" s="34">
        <v>886939</v>
      </c>
      <c r="F30" s="34">
        <v>271462</v>
      </c>
    </row>
    <row r="31" spans="1:6" s="65" customFormat="1" ht="13.15" customHeight="1" x14ac:dyDescent="0.2">
      <c r="A31" s="123"/>
      <c r="B31" s="5" t="s">
        <v>16</v>
      </c>
      <c r="C31" s="6" t="s">
        <v>17</v>
      </c>
      <c r="D31" s="33">
        <v>577313</v>
      </c>
      <c r="E31" s="34">
        <v>867774</v>
      </c>
      <c r="F31" s="34">
        <v>867774</v>
      </c>
    </row>
    <row r="32" spans="1:6" s="65" customFormat="1" ht="13.15" customHeight="1" x14ac:dyDescent="0.2">
      <c r="A32" s="123"/>
      <c r="B32" s="5" t="s">
        <v>18</v>
      </c>
      <c r="C32" s="6" t="s">
        <v>19</v>
      </c>
      <c r="D32" s="33">
        <v>-577313</v>
      </c>
      <c r="E32" s="34">
        <v>-867774</v>
      </c>
      <c r="F32" s="34">
        <v>-501801</v>
      </c>
    </row>
    <row r="33" spans="1:6" s="65" customFormat="1" ht="13.15" customHeight="1" x14ac:dyDescent="0.2">
      <c r="A33" s="123"/>
      <c r="B33" s="15" t="s">
        <v>30</v>
      </c>
      <c r="C33" s="14"/>
      <c r="D33" s="10">
        <f t="shared" ref="D33:F33" si="5">D29+D30+D31+D32</f>
        <v>666327</v>
      </c>
      <c r="E33" s="10">
        <f t="shared" si="5"/>
        <v>1054627</v>
      </c>
      <c r="F33" s="10">
        <f t="shared" si="5"/>
        <v>1154627</v>
      </c>
    </row>
    <row r="34" spans="1:6" s="65" customFormat="1" ht="13.15" customHeight="1" x14ac:dyDescent="0.2">
      <c r="A34" s="123">
        <v>559</v>
      </c>
      <c r="B34" s="5">
        <v>632310559</v>
      </c>
      <c r="C34" s="14" t="s">
        <v>31</v>
      </c>
      <c r="D34" s="31">
        <v>465064</v>
      </c>
      <c r="E34" s="32">
        <v>400676</v>
      </c>
      <c r="F34" s="32">
        <v>381301</v>
      </c>
    </row>
    <row r="35" spans="1:6" s="65" customFormat="1" ht="13.15" customHeight="1" x14ac:dyDescent="0.2">
      <c r="A35" s="123"/>
      <c r="B35" s="5">
        <v>632410559</v>
      </c>
      <c r="C35" s="14" t="s">
        <v>32</v>
      </c>
      <c r="D35" s="33">
        <v>1410339</v>
      </c>
      <c r="E35" s="34">
        <v>1359211</v>
      </c>
      <c r="F35" s="34">
        <v>1308945</v>
      </c>
    </row>
    <row r="36" spans="1:6" s="65" customFormat="1" ht="13.15" customHeight="1" x14ac:dyDescent="0.2">
      <c r="A36" s="123"/>
      <c r="B36" s="15" t="s">
        <v>33</v>
      </c>
      <c r="C36" s="14"/>
      <c r="D36" s="10">
        <f t="shared" ref="D36:F36" si="6">D34+D35</f>
        <v>1875403</v>
      </c>
      <c r="E36" s="10">
        <f t="shared" si="6"/>
        <v>1759887</v>
      </c>
      <c r="F36" s="10">
        <f t="shared" si="6"/>
        <v>1690246</v>
      </c>
    </row>
    <row r="37" spans="1:6" s="65" customFormat="1" ht="13.15" customHeight="1" x14ac:dyDescent="0.2">
      <c r="A37" s="123">
        <v>562</v>
      </c>
      <c r="B37" s="5">
        <v>632310562</v>
      </c>
      <c r="C37" s="14" t="s">
        <v>34</v>
      </c>
      <c r="D37" s="75">
        <v>3732438</v>
      </c>
      <c r="E37" s="32">
        <v>3732438</v>
      </c>
      <c r="F37" s="32">
        <v>2645125</v>
      </c>
    </row>
    <row r="38" spans="1:6" s="65" customFormat="1" ht="13.15" customHeight="1" x14ac:dyDescent="0.2">
      <c r="A38" s="123"/>
      <c r="B38" s="5">
        <v>632410562</v>
      </c>
      <c r="C38" s="14" t="s">
        <v>35</v>
      </c>
      <c r="D38" s="69">
        <v>197514446</v>
      </c>
      <c r="E38" s="34">
        <v>197936446</v>
      </c>
      <c r="F38" s="34">
        <v>142611407</v>
      </c>
    </row>
    <row r="39" spans="1:6" s="65" customFormat="1" ht="13.15" customHeight="1" x14ac:dyDescent="0.2">
      <c r="A39" s="123"/>
      <c r="B39" s="15" t="s">
        <v>36</v>
      </c>
      <c r="C39" s="14"/>
      <c r="D39" s="10">
        <f t="shared" ref="D39:F39" si="7">D37+D38</f>
        <v>201246884</v>
      </c>
      <c r="E39" s="10">
        <f t="shared" si="7"/>
        <v>201668884</v>
      </c>
      <c r="F39" s="10">
        <f t="shared" si="7"/>
        <v>145256532</v>
      </c>
    </row>
    <row r="40" spans="1:6" s="65" customFormat="1" ht="13.15" customHeight="1" x14ac:dyDescent="0.2">
      <c r="A40" s="123">
        <v>563</v>
      </c>
      <c r="B40" s="5">
        <v>632310563</v>
      </c>
      <c r="C40" s="14" t="s">
        <v>37</v>
      </c>
      <c r="D40" s="31">
        <v>5726134</v>
      </c>
      <c r="E40" s="32">
        <v>5737434</v>
      </c>
      <c r="F40" s="32">
        <v>4339517</v>
      </c>
    </row>
    <row r="41" spans="1:6" s="65" customFormat="1" ht="13.15" customHeight="1" x14ac:dyDescent="0.2">
      <c r="A41" s="123"/>
      <c r="B41" s="5">
        <v>632410563</v>
      </c>
      <c r="C41" s="14" t="s">
        <v>38</v>
      </c>
      <c r="D41" s="69">
        <v>83927012</v>
      </c>
      <c r="E41" s="34">
        <v>83360345</v>
      </c>
      <c r="F41" s="34">
        <v>74164842</v>
      </c>
    </row>
    <row r="42" spans="1:6" s="65" customFormat="1" ht="13.15" customHeight="1" x14ac:dyDescent="0.2">
      <c r="A42" s="123"/>
      <c r="B42" s="15" t="s">
        <v>39</v>
      </c>
      <c r="C42" s="14"/>
      <c r="D42" s="10">
        <f t="shared" ref="D42:F42" si="8">D40+D41</f>
        <v>89653146</v>
      </c>
      <c r="E42" s="10">
        <f t="shared" si="8"/>
        <v>89097779</v>
      </c>
      <c r="F42" s="10">
        <f t="shared" si="8"/>
        <v>78504359</v>
      </c>
    </row>
    <row r="43" spans="1:6" s="65" customFormat="1" ht="13.15" customHeight="1" x14ac:dyDescent="0.2">
      <c r="A43" s="124">
        <v>5761</v>
      </c>
      <c r="B43" s="5">
        <v>6323105761</v>
      </c>
      <c r="C43" s="14" t="s">
        <v>40</v>
      </c>
      <c r="D43" s="31">
        <v>663614</v>
      </c>
      <c r="E43" s="32">
        <v>663614</v>
      </c>
      <c r="F43" s="32">
        <v>663614</v>
      </c>
    </row>
    <row r="44" spans="1:6" s="65" customFormat="1" ht="13.15" customHeight="1" x14ac:dyDescent="0.2">
      <c r="A44" s="125"/>
      <c r="B44" s="5">
        <v>6324105761</v>
      </c>
      <c r="C44" s="14" t="s">
        <v>41</v>
      </c>
      <c r="D44" s="69">
        <v>14681234</v>
      </c>
      <c r="E44" s="95">
        <v>73063850</v>
      </c>
      <c r="F44" s="95">
        <v>83032505</v>
      </c>
    </row>
    <row r="45" spans="1:6" s="65" customFormat="1" ht="13.15" customHeight="1" x14ac:dyDescent="0.2">
      <c r="A45" s="126"/>
      <c r="B45" s="15" t="s">
        <v>42</v>
      </c>
      <c r="C45" s="14"/>
      <c r="D45" s="10">
        <f>D43+D44</f>
        <v>15344848</v>
      </c>
      <c r="E45" s="10">
        <f t="shared" ref="E45:F45" si="9">E43+E44</f>
        <v>73727464</v>
      </c>
      <c r="F45" s="10">
        <f t="shared" si="9"/>
        <v>83696119</v>
      </c>
    </row>
    <row r="46" spans="1:6" s="65" customFormat="1" ht="27" customHeight="1" x14ac:dyDescent="0.2">
      <c r="A46" s="123">
        <v>5762</v>
      </c>
      <c r="B46" s="5">
        <v>632315762</v>
      </c>
      <c r="C46" s="19" t="s">
        <v>43</v>
      </c>
      <c r="D46" s="61">
        <v>687770</v>
      </c>
      <c r="E46" s="96">
        <v>501100</v>
      </c>
      <c r="F46" s="96">
        <v>501100</v>
      </c>
    </row>
    <row r="47" spans="1:6" s="65" customFormat="1" ht="25.9" customHeight="1" x14ac:dyDescent="0.2">
      <c r="A47" s="123"/>
      <c r="B47" s="5">
        <v>632415762</v>
      </c>
      <c r="C47" s="19" t="s">
        <v>44</v>
      </c>
      <c r="D47" s="64">
        <v>28221450</v>
      </c>
      <c r="E47" s="97">
        <v>42849648</v>
      </c>
      <c r="F47" s="97">
        <v>23854606</v>
      </c>
    </row>
    <row r="48" spans="1:6" s="65" customFormat="1" ht="13.15" customHeight="1" x14ac:dyDescent="0.2">
      <c r="A48" s="123"/>
      <c r="B48" s="15" t="s">
        <v>45</v>
      </c>
      <c r="C48" s="14"/>
      <c r="D48" s="10">
        <f t="shared" ref="D48:F48" si="10">D46+D47</f>
        <v>28909220</v>
      </c>
      <c r="E48" s="10">
        <f t="shared" si="10"/>
        <v>43350748</v>
      </c>
      <c r="F48" s="10">
        <f t="shared" si="10"/>
        <v>24355706</v>
      </c>
    </row>
    <row r="49" spans="1:6" s="65" customFormat="1" ht="12.75" x14ac:dyDescent="0.2">
      <c r="A49" s="123">
        <v>581</v>
      </c>
      <c r="B49" s="5">
        <v>632310581</v>
      </c>
      <c r="C49" s="19" t="s">
        <v>46</v>
      </c>
      <c r="D49" s="31">
        <v>119451</v>
      </c>
      <c r="E49" s="32">
        <v>119451</v>
      </c>
      <c r="F49" s="32">
        <v>7000</v>
      </c>
    </row>
    <row r="50" spans="1:6" s="65" customFormat="1" ht="12.75" x14ac:dyDescent="0.2">
      <c r="A50" s="123"/>
      <c r="B50" s="5">
        <v>632410581</v>
      </c>
      <c r="C50" s="19" t="s">
        <v>47</v>
      </c>
      <c r="D50" s="69">
        <v>63005003</v>
      </c>
      <c r="E50" s="34">
        <v>63005003</v>
      </c>
      <c r="F50" s="34">
        <v>106078144</v>
      </c>
    </row>
    <row r="51" spans="1:6" s="65" customFormat="1" ht="13.15" customHeight="1" x14ac:dyDescent="0.2">
      <c r="A51" s="123"/>
      <c r="B51" s="15" t="s">
        <v>48</v>
      </c>
      <c r="C51" s="14"/>
      <c r="D51" s="10">
        <f t="shared" ref="D51:F51" si="11">D49+D50</f>
        <v>63124454</v>
      </c>
      <c r="E51" s="10">
        <f t="shared" si="11"/>
        <v>63124454</v>
      </c>
      <c r="F51" s="10">
        <f t="shared" si="11"/>
        <v>106085144</v>
      </c>
    </row>
    <row r="52" spans="1:6" s="65" customFormat="1" ht="13.15" customHeight="1" x14ac:dyDescent="0.2">
      <c r="A52" s="123">
        <v>61</v>
      </c>
      <c r="B52" s="16">
        <v>663220000</v>
      </c>
      <c r="C52" s="17" t="s">
        <v>49</v>
      </c>
      <c r="D52" s="7"/>
      <c r="E52" s="7"/>
      <c r="F52" s="7"/>
    </row>
    <row r="53" spans="1:6" s="65" customFormat="1" ht="13.15" customHeight="1" x14ac:dyDescent="0.2">
      <c r="A53" s="123"/>
      <c r="B53" s="5" t="s">
        <v>16</v>
      </c>
      <c r="C53" s="6" t="s">
        <v>17</v>
      </c>
      <c r="D53" s="7"/>
      <c r="E53" s="7">
        <v>32154</v>
      </c>
      <c r="F53" s="7">
        <v>32154</v>
      </c>
    </row>
    <row r="54" spans="1:6" s="65" customFormat="1" ht="13.15" customHeight="1" x14ac:dyDescent="0.2">
      <c r="A54" s="123"/>
      <c r="B54" s="5" t="s">
        <v>18</v>
      </c>
      <c r="C54" s="6" t="s">
        <v>19</v>
      </c>
      <c r="D54" s="7"/>
      <c r="E54" s="7">
        <v>-32154</v>
      </c>
      <c r="F54" s="7"/>
    </row>
    <row r="55" spans="1:6" s="65" customFormat="1" ht="13.15" customHeight="1" x14ac:dyDescent="0.2">
      <c r="A55" s="123"/>
      <c r="B55" s="15" t="s">
        <v>50</v>
      </c>
      <c r="C55" s="14"/>
      <c r="D55" s="10">
        <f t="shared" ref="D55:F55" si="12">D52+D53+D54</f>
        <v>0</v>
      </c>
      <c r="E55" s="10">
        <f t="shared" si="12"/>
        <v>0</v>
      </c>
      <c r="F55" s="10">
        <f t="shared" si="12"/>
        <v>32154</v>
      </c>
    </row>
    <row r="56" spans="1:6" s="65" customFormat="1" ht="13.15" customHeight="1" x14ac:dyDescent="0.2">
      <c r="A56" s="124">
        <v>81</v>
      </c>
      <c r="B56" s="5">
        <v>841320144</v>
      </c>
      <c r="C56" s="14" t="s">
        <v>51</v>
      </c>
      <c r="D56" s="62"/>
      <c r="E56" s="7"/>
      <c r="F56" s="7"/>
    </row>
    <row r="57" spans="1:6" s="65" customFormat="1" ht="13.15" customHeight="1" x14ac:dyDescent="0.2">
      <c r="A57" s="125"/>
      <c r="B57" s="5" t="s">
        <v>16</v>
      </c>
      <c r="C57" s="6" t="s">
        <v>17</v>
      </c>
      <c r="D57" s="7"/>
      <c r="E57" s="7"/>
      <c r="F57" s="7"/>
    </row>
    <row r="58" spans="1:6" s="65" customFormat="1" ht="13.15" customHeight="1" x14ac:dyDescent="0.2">
      <c r="A58" s="125"/>
      <c r="B58" s="5" t="s">
        <v>18</v>
      </c>
      <c r="C58" s="6" t="s">
        <v>19</v>
      </c>
      <c r="D58" s="7"/>
      <c r="E58" s="7"/>
      <c r="F58" s="7"/>
    </row>
    <row r="59" spans="1:6" ht="13.15" customHeight="1" x14ac:dyDescent="0.2">
      <c r="A59" s="125"/>
      <c r="B59" s="15" t="s">
        <v>52</v>
      </c>
      <c r="C59" s="14"/>
      <c r="D59" s="10">
        <f t="shared" ref="D59:F59" si="13">D56+D57+D58</f>
        <v>0</v>
      </c>
      <c r="E59" s="10">
        <f t="shared" si="13"/>
        <v>0</v>
      </c>
      <c r="F59" s="10">
        <f t="shared" si="13"/>
        <v>0</v>
      </c>
    </row>
    <row r="60" spans="1:6" ht="13.15" customHeight="1" x14ac:dyDescent="0.2">
      <c r="A60" s="102"/>
      <c r="B60" s="76"/>
      <c r="C60" s="28" t="s">
        <v>53</v>
      </c>
      <c r="D60" s="18">
        <f>D9+D12+D17+D22+D28+D33+D36+D39+D42+D48+D51+D55+D59+D45</f>
        <v>1190367107</v>
      </c>
      <c r="E60" s="18">
        <f t="shared" ref="E60:F60" si="14">E9+E12+E17+E22+E28+E33+E36+E39+E42+E48+E51+E55+E59+E45</f>
        <v>1311854917</v>
      </c>
      <c r="F60" s="18">
        <f t="shared" si="14"/>
        <v>1372906226</v>
      </c>
    </row>
    <row r="61" spans="1:6" ht="13.15" customHeight="1" x14ac:dyDescent="0.2">
      <c r="A61" s="121" t="s">
        <v>54</v>
      </c>
      <c r="B61" s="122"/>
      <c r="C61" s="122"/>
      <c r="D61" s="122"/>
      <c r="E61" s="122"/>
      <c r="F61" s="105"/>
    </row>
    <row r="62" spans="1:6" s="65" customFormat="1" ht="12.75" x14ac:dyDescent="0.2">
      <c r="A62" s="124">
        <v>11</v>
      </c>
      <c r="B62" s="5">
        <v>67111</v>
      </c>
      <c r="C62" s="6" t="s">
        <v>9</v>
      </c>
      <c r="D62" s="31">
        <v>47273821</v>
      </c>
      <c r="E62" s="32">
        <v>56683471</v>
      </c>
      <c r="F62" s="32">
        <v>68496471</v>
      </c>
    </row>
    <row r="63" spans="1:6" s="65" customFormat="1" ht="26.45" customHeight="1" x14ac:dyDescent="0.2">
      <c r="A63" s="125"/>
      <c r="B63" s="5">
        <v>67121</v>
      </c>
      <c r="C63" s="6" t="s">
        <v>10</v>
      </c>
      <c r="D63" s="33">
        <v>83217</v>
      </c>
      <c r="E63" s="34">
        <v>575367</v>
      </c>
      <c r="F63" s="34">
        <v>455367</v>
      </c>
    </row>
    <row r="64" spans="1:6" s="65" customFormat="1" ht="13.15" customHeight="1" x14ac:dyDescent="0.2">
      <c r="A64" s="125"/>
      <c r="B64" s="8" t="s">
        <v>12</v>
      </c>
      <c r="C64" s="6"/>
      <c r="D64" s="10">
        <f t="shared" ref="D64:F64" si="15">D62+D63</f>
        <v>47357038</v>
      </c>
      <c r="E64" s="10">
        <f t="shared" si="15"/>
        <v>57258838</v>
      </c>
      <c r="F64" s="10">
        <f t="shared" si="15"/>
        <v>68951838</v>
      </c>
    </row>
    <row r="65" spans="1:6" s="65" customFormat="1" ht="13.15" customHeight="1" x14ac:dyDescent="0.2">
      <c r="A65" s="126"/>
      <c r="B65" s="101"/>
      <c r="C65" s="101" t="s">
        <v>55</v>
      </c>
      <c r="D65" s="10">
        <f t="shared" ref="D65:F65" si="16">D64</f>
        <v>47357038</v>
      </c>
      <c r="E65" s="10">
        <f t="shared" si="16"/>
        <v>57258838</v>
      </c>
      <c r="F65" s="10">
        <f t="shared" si="16"/>
        <v>68951838</v>
      </c>
    </row>
    <row r="66" spans="1:6" ht="13.15" customHeight="1" x14ac:dyDescent="0.2">
      <c r="A66" s="127" t="s">
        <v>56</v>
      </c>
      <c r="B66" s="128"/>
      <c r="C66" s="128"/>
      <c r="D66" s="128"/>
      <c r="E66" s="128"/>
      <c r="F66" s="105"/>
    </row>
    <row r="67" spans="1:6" s="65" customFormat="1" ht="12.75" x14ac:dyDescent="0.2">
      <c r="A67" s="123">
        <v>11</v>
      </c>
      <c r="B67" s="5">
        <v>67111</v>
      </c>
      <c r="C67" s="6" t="s">
        <v>9</v>
      </c>
      <c r="D67" s="31">
        <v>903443</v>
      </c>
      <c r="E67" s="32">
        <v>907043</v>
      </c>
      <c r="F67" s="32">
        <v>916443</v>
      </c>
    </row>
    <row r="68" spans="1:6" s="65" customFormat="1" ht="24.6" customHeight="1" x14ac:dyDescent="0.2">
      <c r="A68" s="123"/>
      <c r="B68" s="5">
        <v>67121</v>
      </c>
      <c r="C68" s="6" t="s">
        <v>10</v>
      </c>
      <c r="D68" s="33">
        <v>22299</v>
      </c>
      <c r="E68" s="34">
        <v>18699</v>
      </c>
      <c r="F68" s="34">
        <v>18299</v>
      </c>
    </row>
    <row r="69" spans="1:6" s="65" customFormat="1" ht="13.15" customHeight="1" x14ac:dyDescent="0.2">
      <c r="A69" s="123"/>
      <c r="B69" s="8" t="s">
        <v>12</v>
      </c>
      <c r="C69" s="9"/>
      <c r="D69" s="10">
        <f t="shared" ref="D69:F69" si="17">D67+D68</f>
        <v>925742</v>
      </c>
      <c r="E69" s="10">
        <f t="shared" si="17"/>
        <v>925742</v>
      </c>
      <c r="F69" s="10">
        <f t="shared" si="17"/>
        <v>934742</v>
      </c>
    </row>
    <row r="70" spans="1:6" s="65" customFormat="1" ht="13.15" customHeight="1" x14ac:dyDescent="0.2">
      <c r="A70" s="123">
        <v>51</v>
      </c>
      <c r="B70" s="5">
        <v>632311800</v>
      </c>
      <c r="C70" s="6" t="s">
        <v>26</v>
      </c>
      <c r="D70" s="31">
        <v>6636</v>
      </c>
      <c r="E70" s="32">
        <v>4036</v>
      </c>
      <c r="F70" s="32">
        <v>4036</v>
      </c>
    </row>
    <row r="71" spans="1:6" s="65" customFormat="1" ht="13.15" customHeight="1" x14ac:dyDescent="0.2">
      <c r="A71" s="123"/>
      <c r="B71" s="8" t="s">
        <v>27</v>
      </c>
      <c r="C71" s="9"/>
      <c r="D71" s="10">
        <f t="shared" ref="D71:F71" si="18">D70</f>
        <v>6636</v>
      </c>
      <c r="E71" s="10">
        <f t="shared" si="18"/>
        <v>4036</v>
      </c>
      <c r="F71" s="10">
        <f t="shared" si="18"/>
        <v>4036</v>
      </c>
    </row>
    <row r="72" spans="1:6" s="65" customFormat="1" ht="13.15" customHeight="1" x14ac:dyDescent="0.2">
      <c r="A72" s="124">
        <v>559</v>
      </c>
      <c r="B72" s="5">
        <v>632310559</v>
      </c>
      <c r="C72" s="6" t="s">
        <v>31</v>
      </c>
      <c r="D72" s="31">
        <v>68286</v>
      </c>
      <c r="E72" s="32">
        <v>45386</v>
      </c>
      <c r="F72" s="32">
        <v>45386</v>
      </c>
    </row>
    <row r="73" spans="1:6" s="65" customFormat="1" ht="13.15" customHeight="1" x14ac:dyDescent="0.2">
      <c r="A73" s="125"/>
      <c r="B73" s="8" t="s">
        <v>33</v>
      </c>
      <c r="C73" s="9"/>
      <c r="D73" s="10">
        <f t="shared" ref="D73:E73" si="19">D72</f>
        <v>68286</v>
      </c>
      <c r="E73" s="10">
        <f t="shared" si="19"/>
        <v>45386</v>
      </c>
      <c r="F73" s="10">
        <f>F72</f>
        <v>45386</v>
      </c>
    </row>
    <row r="74" spans="1:6" s="65" customFormat="1" ht="13.15" customHeight="1" x14ac:dyDescent="0.2">
      <c r="A74" s="126"/>
      <c r="B74" s="101"/>
      <c r="C74" s="101" t="s">
        <v>57</v>
      </c>
      <c r="D74" s="10">
        <f t="shared" ref="D74:E74" si="20">D69+D71+D73</f>
        <v>1000664</v>
      </c>
      <c r="E74" s="10">
        <f t="shared" si="20"/>
        <v>975164</v>
      </c>
      <c r="F74" s="10">
        <f>F69+F71+F73</f>
        <v>984164</v>
      </c>
    </row>
    <row r="75" spans="1:6" ht="13.15" customHeight="1" x14ac:dyDescent="0.2">
      <c r="A75" s="127" t="s">
        <v>58</v>
      </c>
      <c r="B75" s="128"/>
      <c r="C75" s="128"/>
      <c r="D75" s="128"/>
      <c r="E75" s="128"/>
      <c r="F75" s="105"/>
    </row>
    <row r="76" spans="1:6" s="65" customFormat="1" ht="12.75" x14ac:dyDescent="0.2">
      <c r="A76" s="123">
        <v>11</v>
      </c>
      <c r="B76" s="5">
        <v>67111</v>
      </c>
      <c r="C76" s="6" t="s">
        <v>9</v>
      </c>
      <c r="D76" s="31">
        <v>523538</v>
      </c>
      <c r="E76" s="32">
        <v>535588</v>
      </c>
      <c r="F76" s="48">
        <v>554688</v>
      </c>
    </row>
    <row r="77" spans="1:6" s="65" customFormat="1" ht="26.45" customHeight="1" x14ac:dyDescent="0.2">
      <c r="A77" s="123"/>
      <c r="B77" s="5">
        <v>67121</v>
      </c>
      <c r="C77" s="6" t="s">
        <v>10</v>
      </c>
      <c r="D77" s="33">
        <v>6106</v>
      </c>
      <c r="E77" s="34">
        <v>31106</v>
      </c>
      <c r="F77" s="42">
        <v>29506</v>
      </c>
    </row>
    <row r="78" spans="1:6" s="65" customFormat="1" ht="13.15" customHeight="1" x14ac:dyDescent="0.2">
      <c r="A78" s="123"/>
      <c r="B78" s="8" t="s">
        <v>12</v>
      </c>
      <c r="C78" s="9"/>
      <c r="D78" s="10">
        <f t="shared" ref="D78:F78" si="21">D76+D77</f>
        <v>529644</v>
      </c>
      <c r="E78" s="10">
        <f t="shared" si="21"/>
        <v>566694</v>
      </c>
      <c r="F78" s="10">
        <f t="shared" si="21"/>
        <v>584194</v>
      </c>
    </row>
    <row r="79" spans="1:6" s="65" customFormat="1" ht="13.15" customHeight="1" x14ac:dyDescent="0.2">
      <c r="A79" s="124">
        <v>51</v>
      </c>
      <c r="B79" s="5">
        <v>632311800</v>
      </c>
      <c r="C79" s="6" t="s">
        <v>26</v>
      </c>
      <c r="D79" s="91">
        <v>1327</v>
      </c>
      <c r="E79" s="92">
        <v>1327</v>
      </c>
      <c r="F79" s="92">
        <v>1327</v>
      </c>
    </row>
    <row r="80" spans="1:6" s="65" customFormat="1" ht="13.15" customHeight="1" x14ac:dyDescent="0.2">
      <c r="A80" s="125"/>
      <c r="B80" s="5" t="s">
        <v>16</v>
      </c>
      <c r="C80" s="6" t="s">
        <v>17</v>
      </c>
      <c r="D80" s="93"/>
      <c r="E80" s="93">
        <v>663</v>
      </c>
      <c r="F80" s="93">
        <v>663</v>
      </c>
    </row>
    <row r="81" spans="1:6" s="65" customFormat="1" ht="13.15" customHeight="1" x14ac:dyDescent="0.2">
      <c r="A81" s="125"/>
      <c r="B81" s="5" t="s">
        <v>18</v>
      </c>
      <c r="C81" s="6" t="s">
        <v>19</v>
      </c>
      <c r="D81" s="93"/>
      <c r="E81" s="93">
        <v>-663</v>
      </c>
      <c r="F81" s="93">
        <v>-663</v>
      </c>
    </row>
    <row r="82" spans="1:6" s="65" customFormat="1" ht="13.15" customHeight="1" x14ac:dyDescent="0.2">
      <c r="A82" s="125"/>
      <c r="B82" s="8" t="s">
        <v>27</v>
      </c>
      <c r="C82" s="9"/>
      <c r="D82" s="10">
        <f t="shared" ref="D82" si="22">D79</f>
        <v>1327</v>
      </c>
      <c r="E82" s="10">
        <f>E79+E80+E81</f>
        <v>1327</v>
      </c>
      <c r="F82" s="10">
        <f>F79+F80+F81</f>
        <v>1327</v>
      </c>
    </row>
    <row r="83" spans="1:6" s="65" customFormat="1" ht="13.15" customHeight="1" x14ac:dyDescent="0.2">
      <c r="A83" s="126"/>
      <c r="B83" s="15"/>
      <c r="C83" s="101" t="s">
        <v>59</v>
      </c>
      <c r="D83" s="10">
        <f t="shared" ref="D83:F83" si="23">D78+D82</f>
        <v>530971</v>
      </c>
      <c r="E83" s="10">
        <f t="shared" si="23"/>
        <v>568021</v>
      </c>
      <c r="F83" s="10">
        <f t="shared" si="23"/>
        <v>585521</v>
      </c>
    </row>
    <row r="84" spans="1:6" ht="13.15" customHeight="1" x14ac:dyDescent="0.2">
      <c r="A84" s="127" t="s">
        <v>60</v>
      </c>
      <c r="B84" s="128"/>
      <c r="C84" s="128"/>
      <c r="D84" s="128"/>
      <c r="E84" s="128"/>
      <c r="F84" s="105"/>
    </row>
    <row r="85" spans="1:6" s="65" customFormat="1" ht="13.15" customHeight="1" x14ac:dyDescent="0.2">
      <c r="A85" s="123">
        <v>31</v>
      </c>
      <c r="B85" s="5" t="s">
        <v>61</v>
      </c>
      <c r="C85" s="5" t="s">
        <v>62</v>
      </c>
      <c r="D85" s="60">
        <v>100</v>
      </c>
      <c r="E85" s="39">
        <v>100</v>
      </c>
      <c r="F85" s="39">
        <v>100</v>
      </c>
    </row>
    <row r="86" spans="1:6" s="65" customFormat="1" ht="13.15" customHeight="1" x14ac:dyDescent="0.2">
      <c r="A86" s="123"/>
      <c r="B86" s="5">
        <v>641430031</v>
      </c>
      <c r="C86" s="5" t="s">
        <v>63</v>
      </c>
      <c r="D86" s="45">
        <v>100</v>
      </c>
      <c r="E86" s="40">
        <v>100</v>
      </c>
      <c r="F86" s="40">
        <v>100</v>
      </c>
    </row>
    <row r="87" spans="1:6" s="65" customFormat="1" ht="13.15" customHeight="1" x14ac:dyDescent="0.2">
      <c r="A87" s="123"/>
      <c r="B87" s="5">
        <v>641510031</v>
      </c>
      <c r="C87" s="5" t="s">
        <v>64</v>
      </c>
      <c r="D87" s="45">
        <v>100</v>
      </c>
      <c r="E87" s="40">
        <v>100</v>
      </c>
      <c r="F87" s="40">
        <v>100</v>
      </c>
    </row>
    <row r="88" spans="1:6" s="65" customFormat="1" ht="13.15" customHeight="1" x14ac:dyDescent="0.2">
      <c r="A88" s="123"/>
      <c r="B88" s="5">
        <v>6614</v>
      </c>
      <c r="C88" s="5" t="s">
        <v>65</v>
      </c>
      <c r="D88" s="33">
        <v>2655</v>
      </c>
      <c r="E88" s="34">
        <v>2655</v>
      </c>
      <c r="F88" s="34">
        <v>2655</v>
      </c>
    </row>
    <row r="89" spans="1:6" s="65" customFormat="1" ht="13.15" customHeight="1" x14ac:dyDescent="0.2">
      <c r="A89" s="123"/>
      <c r="B89" s="5">
        <v>6615</v>
      </c>
      <c r="C89" s="5" t="s">
        <v>14</v>
      </c>
      <c r="D89" s="33">
        <v>2655</v>
      </c>
      <c r="E89" s="34">
        <v>38000</v>
      </c>
      <c r="F89" s="112">
        <v>248000</v>
      </c>
    </row>
    <row r="90" spans="1:6" s="65" customFormat="1" ht="13.15" customHeight="1" x14ac:dyDescent="0.2">
      <c r="A90" s="123"/>
      <c r="B90" s="5" t="s">
        <v>16</v>
      </c>
      <c r="C90" s="6" t="s">
        <v>17</v>
      </c>
      <c r="D90" s="33">
        <v>252493</v>
      </c>
      <c r="E90" s="34">
        <v>302494</v>
      </c>
      <c r="F90" s="34">
        <v>302494</v>
      </c>
    </row>
    <row r="91" spans="1:6" s="65" customFormat="1" ht="13.15" customHeight="1" x14ac:dyDescent="0.2">
      <c r="A91" s="123"/>
      <c r="B91" s="5" t="s">
        <v>18</v>
      </c>
      <c r="C91" s="6" t="s">
        <v>19</v>
      </c>
      <c r="D91" s="33">
        <v>-201462</v>
      </c>
      <c r="E91" s="34">
        <v>-286808</v>
      </c>
      <c r="F91" s="34">
        <v>-281758</v>
      </c>
    </row>
    <row r="92" spans="1:6" s="65" customFormat="1" ht="13.15" customHeight="1" x14ac:dyDescent="0.2">
      <c r="A92" s="123"/>
      <c r="B92" s="9" t="s">
        <v>20</v>
      </c>
      <c r="C92" s="9"/>
      <c r="D92" s="10">
        <f t="shared" ref="D92:F92" si="24">D85+D86+D87+D88+D89+D90+D91</f>
        <v>56641</v>
      </c>
      <c r="E92" s="10">
        <f t="shared" si="24"/>
        <v>56641</v>
      </c>
      <c r="F92" s="10">
        <f t="shared" si="24"/>
        <v>271691</v>
      </c>
    </row>
    <row r="93" spans="1:6" s="65" customFormat="1" ht="13.15" customHeight="1" x14ac:dyDescent="0.2">
      <c r="A93" s="123">
        <v>43</v>
      </c>
      <c r="B93" s="5" t="s">
        <v>66</v>
      </c>
      <c r="C93" s="6" t="s">
        <v>67</v>
      </c>
      <c r="D93" s="31">
        <v>1327</v>
      </c>
      <c r="E93" s="32">
        <v>1327</v>
      </c>
      <c r="F93" s="32">
        <v>1327</v>
      </c>
    </row>
    <row r="94" spans="1:6" s="65" customFormat="1" ht="13.15" customHeight="1" x14ac:dyDescent="0.2">
      <c r="A94" s="123"/>
      <c r="B94" s="5">
        <v>641430043</v>
      </c>
      <c r="C94" s="6" t="s">
        <v>68</v>
      </c>
      <c r="D94" s="33">
        <v>3982</v>
      </c>
      <c r="E94" s="34">
        <v>3982</v>
      </c>
      <c r="F94" s="34">
        <v>3982</v>
      </c>
    </row>
    <row r="95" spans="1:6" s="65" customFormat="1" ht="13.15" customHeight="1" x14ac:dyDescent="0.2">
      <c r="A95" s="123"/>
      <c r="B95" s="5" t="s">
        <v>69</v>
      </c>
      <c r="C95" s="19" t="s">
        <v>70</v>
      </c>
      <c r="D95" s="45">
        <v>100</v>
      </c>
      <c r="E95" s="34">
        <v>1600</v>
      </c>
      <c r="F95" s="34">
        <v>1600</v>
      </c>
    </row>
    <row r="96" spans="1:6" s="70" customFormat="1" ht="13.15" customHeight="1" x14ac:dyDescent="0.2">
      <c r="A96" s="123"/>
      <c r="B96" s="5">
        <v>652670043</v>
      </c>
      <c r="C96" s="14" t="s">
        <v>71</v>
      </c>
      <c r="D96" s="45">
        <v>100</v>
      </c>
      <c r="E96" s="40">
        <v>100</v>
      </c>
      <c r="F96" s="40">
        <v>100</v>
      </c>
    </row>
    <row r="97" spans="1:6" s="70" customFormat="1" ht="13.15" customHeight="1" x14ac:dyDescent="0.2">
      <c r="A97" s="123"/>
      <c r="B97" s="5">
        <v>65268</v>
      </c>
      <c r="C97" s="14" t="s">
        <v>72</v>
      </c>
      <c r="D97" s="33">
        <v>8626985</v>
      </c>
      <c r="E97" s="34">
        <v>8626985</v>
      </c>
      <c r="F97" s="34">
        <v>12000000</v>
      </c>
    </row>
    <row r="98" spans="1:6" s="70" customFormat="1" ht="13.15" customHeight="1" x14ac:dyDescent="0.2">
      <c r="A98" s="123"/>
      <c r="B98" s="5">
        <v>683110043</v>
      </c>
      <c r="C98" s="14" t="s">
        <v>73</v>
      </c>
      <c r="D98" s="33"/>
      <c r="E98" s="34">
        <v>4100</v>
      </c>
      <c r="F98" s="34">
        <v>4100</v>
      </c>
    </row>
    <row r="99" spans="1:6" s="65" customFormat="1" ht="13.15" customHeight="1" x14ac:dyDescent="0.2">
      <c r="A99" s="123"/>
      <c r="B99" s="5" t="s">
        <v>16</v>
      </c>
      <c r="C99" s="6" t="s">
        <v>17</v>
      </c>
      <c r="D99" s="33">
        <v>11033885</v>
      </c>
      <c r="E99" s="34">
        <v>17452994</v>
      </c>
      <c r="F99" s="34">
        <v>17452994</v>
      </c>
    </row>
    <row r="100" spans="1:6" s="65" customFormat="1" ht="13.15" customHeight="1" x14ac:dyDescent="0.2">
      <c r="A100" s="123"/>
      <c r="B100" s="5" t="s">
        <v>18</v>
      </c>
      <c r="C100" s="6" t="s">
        <v>19</v>
      </c>
      <c r="D100" s="33">
        <v>-9393005</v>
      </c>
      <c r="E100" s="34">
        <v>-15816714</v>
      </c>
      <c r="F100" s="34">
        <v>-18412178</v>
      </c>
    </row>
    <row r="101" spans="1:6" s="65" customFormat="1" ht="13.15" customHeight="1" x14ac:dyDescent="0.2">
      <c r="A101" s="123"/>
      <c r="B101" s="15" t="s">
        <v>23</v>
      </c>
      <c r="C101" s="15"/>
      <c r="D101" s="10">
        <f t="shared" ref="D101" si="25">D93+D94+D95+D96+D97+D99+D100</f>
        <v>10273374</v>
      </c>
      <c r="E101" s="10">
        <f>E93+E94+E95+E96+E97+E99+E100+E98</f>
        <v>10274374</v>
      </c>
      <c r="F101" s="10">
        <f>F93+F94+F95+F96+F97+F99+F100+F98</f>
        <v>11051925</v>
      </c>
    </row>
    <row r="102" spans="1:6" s="65" customFormat="1" ht="13.15" customHeight="1" x14ac:dyDescent="0.2">
      <c r="A102" s="124">
        <v>51</v>
      </c>
      <c r="B102" s="5">
        <v>632311800</v>
      </c>
      <c r="C102" s="5" t="s">
        <v>26</v>
      </c>
      <c r="D102" s="31">
        <v>3318</v>
      </c>
      <c r="E102" s="32">
        <v>3318</v>
      </c>
      <c r="F102" s="32">
        <v>3318</v>
      </c>
    </row>
    <row r="103" spans="1:6" s="65" customFormat="1" ht="13.15" customHeight="1" x14ac:dyDescent="0.2">
      <c r="A103" s="125"/>
      <c r="B103" s="5" t="s">
        <v>16</v>
      </c>
      <c r="C103" s="5" t="s">
        <v>17</v>
      </c>
      <c r="D103" s="33">
        <v>8831</v>
      </c>
      <c r="E103" s="34">
        <v>8045</v>
      </c>
      <c r="F103" s="34">
        <v>8045</v>
      </c>
    </row>
    <row r="104" spans="1:6" s="65" customFormat="1" ht="13.15" customHeight="1" x14ac:dyDescent="0.2">
      <c r="A104" s="125"/>
      <c r="B104" s="5" t="s">
        <v>18</v>
      </c>
      <c r="C104" s="5" t="s">
        <v>19</v>
      </c>
      <c r="D104" s="33">
        <v>-9495</v>
      </c>
      <c r="E104" s="34">
        <v>-8709</v>
      </c>
      <c r="F104" s="34">
        <v>-8709</v>
      </c>
    </row>
    <row r="105" spans="1:6" s="65" customFormat="1" ht="13.15" customHeight="1" x14ac:dyDescent="0.2">
      <c r="A105" s="125"/>
      <c r="B105" s="15" t="s">
        <v>27</v>
      </c>
      <c r="C105" s="15"/>
      <c r="D105" s="10">
        <f t="shared" ref="D105:E105" si="26">SUM(D102:D104)</f>
        <v>2654</v>
      </c>
      <c r="E105" s="10">
        <f t="shared" si="26"/>
        <v>2654</v>
      </c>
      <c r="F105" s="10">
        <f t="shared" ref="F105" si="27">SUM(F102:F104)</f>
        <v>2654</v>
      </c>
    </row>
    <row r="106" spans="1:6" s="65" customFormat="1" ht="13.15" customHeight="1" x14ac:dyDescent="0.2">
      <c r="A106" s="126"/>
      <c r="B106" s="22"/>
      <c r="C106" s="101" t="s">
        <v>74</v>
      </c>
      <c r="D106" s="10">
        <f t="shared" ref="D106:F106" si="28">D92+D101+D105</f>
        <v>10332669</v>
      </c>
      <c r="E106" s="10">
        <f t="shared" si="28"/>
        <v>10333669</v>
      </c>
      <c r="F106" s="10">
        <f t="shared" si="28"/>
        <v>11326270</v>
      </c>
    </row>
    <row r="107" spans="1:6" ht="13.15" customHeight="1" x14ac:dyDescent="0.2">
      <c r="A107" s="121" t="s">
        <v>75</v>
      </c>
      <c r="B107" s="122"/>
      <c r="C107" s="122"/>
      <c r="D107" s="122"/>
      <c r="E107" s="122"/>
      <c r="F107" s="105"/>
    </row>
    <row r="108" spans="1:6" s="65" customFormat="1" ht="12.75" x14ac:dyDescent="0.2">
      <c r="A108" s="123">
        <v>11</v>
      </c>
      <c r="B108" s="5">
        <v>67111</v>
      </c>
      <c r="C108" s="6" t="s">
        <v>9</v>
      </c>
      <c r="D108" s="35">
        <v>1674099</v>
      </c>
      <c r="E108" s="36">
        <v>1674099</v>
      </c>
      <c r="F108" s="36">
        <v>1735514</v>
      </c>
    </row>
    <row r="109" spans="1:6" s="65" customFormat="1" ht="26.45" customHeight="1" x14ac:dyDescent="0.2">
      <c r="A109" s="123"/>
      <c r="B109" s="5">
        <v>67121</v>
      </c>
      <c r="C109" s="6" t="s">
        <v>10</v>
      </c>
      <c r="D109" s="7"/>
      <c r="E109" s="7"/>
      <c r="F109" s="7"/>
    </row>
    <row r="110" spans="1:6" s="65" customFormat="1" ht="13.15" customHeight="1" x14ac:dyDescent="0.2">
      <c r="A110" s="123"/>
      <c r="B110" s="8" t="s">
        <v>12</v>
      </c>
      <c r="C110" s="9"/>
      <c r="D110" s="10">
        <f t="shared" ref="D110:F110" si="29">D108+D109</f>
        <v>1674099</v>
      </c>
      <c r="E110" s="10">
        <f t="shared" si="29"/>
        <v>1674099</v>
      </c>
      <c r="F110" s="10">
        <f t="shared" si="29"/>
        <v>1735514</v>
      </c>
    </row>
    <row r="111" spans="1:6" s="65" customFormat="1" ht="13.15" customHeight="1" x14ac:dyDescent="0.2">
      <c r="A111" s="123">
        <v>31</v>
      </c>
      <c r="B111" s="5">
        <v>6614</v>
      </c>
      <c r="C111" s="5" t="s">
        <v>65</v>
      </c>
      <c r="D111" s="35">
        <v>239561</v>
      </c>
      <c r="E111" s="36">
        <v>239561</v>
      </c>
      <c r="F111" s="36">
        <v>239561</v>
      </c>
    </row>
    <row r="112" spans="1:6" s="65" customFormat="1" ht="13.15" customHeight="1" x14ac:dyDescent="0.2">
      <c r="A112" s="123"/>
      <c r="B112" s="6">
        <v>6615</v>
      </c>
      <c r="C112" s="11" t="s">
        <v>14</v>
      </c>
      <c r="D112" s="37">
        <v>1985336</v>
      </c>
      <c r="E112" s="38">
        <v>1009685</v>
      </c>
      <c r="F112" s="114">
        <v>1160585</v>
      </c>
    </row>
    <row r="113" spans="1:6" s="65" customFormat="1" ht="13.15" customHeight="1" x14ac:dyDescent="0.2">
      <c r="A113" s="123"/>
      <c r="B113" s="5" t="s">
        <v>16</v>
      </c>
      <c r="C113" s="6" t="s">
        <v>17</v>
      </c>
      <c r="D113" s="37">
        <v>28867</v>
      </c>
      <c r="E113" s="38">
        <v>1501246</v>
      </c>
      <c r="F113" s="38">
        <v>1501246</v>
      </c>
    </row>
    <row r="114" spans="1:6" s="65" customFormat="1" ht="13.15" customHeight="1" x14ac:dyDescent="0.2">
      <c r="A114" s="123"/>
      <c r="B114" s="5" t="s">
        <v>18</v>
      </c>
      <c r="C114" s="6" t="s">
        <v>19</v>
      </c>
      <c r="D114" s="37">
        <v>-13272</v>
      </c>
      <c r="E114" s="38">
        <v>-510000</v>
      </c>
      <c r="F114" s="38">
        <v>-510000</v>
      </c>
    </row>
    <row r="115" spans="1:6" s="71" customFormat="1" ht="13.15" customHeight="1" x14ac:dyDescent="0.2">
      <c r="A115" s="123"/>
      <c r="B115" s="8" t="s">
        <v>20</v>
      </c>
      <c r="C115" s="11"/>
      <c r="D115" s="10">
        <f t="shared" ref="D115:F115" si="30">D111+D112+D113+D114</f>
        <v>2240492</v>
      </c>
      <c r="E115" s="10">
        <f t="shared" si="30"/>
        <v>2240492</v>
      </c>
      <c r="F115" s="10">
        <f t="shared" si="30"/>
        <v>2391392</v>
      </c>
    </row>
    <row r="116" spans="1:6" s="65" customFormat="1" ht="13.15" customHeight="1" x14ac:dyDescent="0.2">
      <c r="A116" s="124">
        <v>43</v>
      </c>
      <c r="B116" s="6">
        <v>65268</v>
      </c>
      <c r="C116" s="11" t="s">
        <v>72</v>
      </c>
      <c r="D116" s="35">
        <v>18581</v>
      </c>
      <c r="E116" s="36">
        <v>18581</v>
      </c>
      <c r="F116" s="36">
        <v>18581</v>
      </c>
    </row>
    <row r="117" spans="1:6" s="65" customFormat="1" ht="13.15" customHeight="1" x14ac:dyDescent="0.2">
      <c r="A117" s="125"/>
      <c r="B117" s="5" t="s">
        <v>16</v>
      </c>
      <c r="C117" s="6" t="s">
        <v>17</v>
      </c>
      <c r="D117" s="7"/>
      <c r="E117" s="7"/>
      <c r="F117" s="7"/>
    </row>
    <row r="118" spans="1:6" s="65" customFormat="1" ht="13.15" customHeight="1" x14ac:dyDescent="0.2">
      <c r="A118" s="125"/>
      <c r="B118" s="5" t="s">
        <v>18</v>
      </c>
      <c r="C118" s="6" t="s">
        <v>19</v>
      </c>
      <c r="D118" s="7"/>
      <c r="E118" s="7"/>
      <c r="F118" s="7"/>
    </row>
    <row r="119" spans="1:6" s="65" customFormat="1" ht="13.15" customHeight="1" x14ac:dyDescent="0.2">
      <c r="A119" s="125"/>
      <c r="B119" s="20" t="s">
        <v>23</v>
      </c>
      <c r="C119" s="21"/>
      <c r="D119" s="10">
        <f t="shared" ref="D119:F119" si="31">D116+D117+D118</f>
        <v>18581</v>
      </c>
      <c r="E119" s="10">
        <f t="shared" si="31"/>
        <v>18581</v>
      </c>
      <c r="F119" s="10">
        <f t="shared" si="31"/>
        <v>18581</v>
      </c>
    </row>
    <row r="120" spans="1:6" s="65" customFormat="1" ht="13.15" customHeight="1" x14ac:dyDescent="0.2">
      <c r="A120" s="126"/>
      <c r="B120" s="101"/>
      <c r="C120" s="101" t="s">
        <v>76</v>
      </c>
      <c r="D120" s="10">
        <f t="shared" ref="D120:F120" si="32">D110+D115+D119</f>
        <v>3933172</v>
      </c>
      <c r="E120" s="10">
        <f t="shared" si="32"/>
        <v>3933172</v>
      </c>
      <c r="F120" s="10">
        <f t="shared" si="32"/>
        <v>4145487</v>
      </c>
    </row>
    <row r="121" spans="1:6" ht="13.15" customHeight="1" x14ac:dyDescent="0.2">
      <c r="A121" s="121" t="s">
        <v>77</v>
      </c>
      <c r="B121" s="122"/>
      <c r="C121" s="122"/>
      <c r="D121" s="122"/>
      <c r="E121" s="122"/>
      <c r="F121" s="105"/>
    </row>
    <row r="122" spans="1:6" s="65" customFormat="1" ht="13.15" customHeight="1" x14ac:dyDescent="0.2">
      <c r="A122" s="123">
        <v>43</v>
      </c>
      <c r="B122" s="5">
        <v>641320043</v>
      </c>
      <c r="C122" s="6" t="s">
        <v>78</v>
      </c>
      <c r="D122" s="31">
        <v>1327</v>
      </c>
      <c r="E122" s="32">
        <v>1327</v>
      </c>
      <c r="F122" s="32">
        <v>1327</v>
      </c>
    </row>
    <row r="123" spans="1:6" s="65" customFormat="1" ht="13.15" customHeight="1" x14ac:dyDescent="0.2">
      <c r="A123" s="123"/>
      <c r="B123" s="5">
        <v>641430043</v>
      </c>
      <c r="C123" s="6" t="s">
        <v>79</v>
      </c>
      <c r="D123" s="31">
        <v>13272</v>
      </c>
      <c r="E123" s="32">
        <v>13272</v>
      </c>
      <c r="F123" s="32">
        <v>13272</v>
      </c>
    </row>
    <row r="124" spans="1:6" s="65" customFormat="1" ht="13.15" customHeight="1" x14ac:dyDescent="0.2">
      <c r="A124" s="123"/>
      <c r="B124" s="5">
        <v>641510043</v>
      </c>
      <c r="C124" s="6" t="s">
        <v>64</v>
      </c>
      <c r="D124" s="60">
        <v>133</v>
      </c>
      <c r="E124" s="39">
        <v>133</v>
      </c>
      <c r="F124" s="39">
        <v>133</v>
      </c>
    </row>
    <row r="125" spans="1:6" s="65" customFormat="1" ht="13.15" customHeight="1" x14ac:dyDescent="0.2">
      <c r="A125" s="123"/>
      <c r="B125" s="5">
        <v>652670043</v>
      </c>
      <c r="C125" s="6" t="s">
        <v>71</v>
      </c>
      <c r="D125" s="31">
        <v>33181</v>
      </c>
      <c r="E125" s="32">
        <v>33181</v>
      </c>
      <c r="F125" s="32">
        <v>33181</v>
      </c>
    </row>
    <row r="126" spans="1:6" s="65" customFormat="1" ht="13.15" customHeight="1" x14ac:dyDescent="0.2">
      <c r="A126" s="123"/>
      <c r="B126" s="5">
        <v>65268</v>
      </c>
      <c r="C126" s="6" t="s">
        <v>72</v>
      </c>
      <c r="D126" s="31">
        <v>13631429</v>
      </c>
      <c r="E126" s="32">
        <v>13631429</v>
      </c>
      <c r="F126" s="32">
        <v>13631429</v>
      </c>
    </row>
    <row r="127" spans="1:6" s="65" customFormat="1" ht="13.15" customHeight="1" x14ac:dyDescent="0.2">
      <c r="A127" s="123"/>
      <c r="B127" s="5">
        <v>681910043</v>
      </c>
      <c r="C127" s="6" t="s">
        <v>80</v>
      </c>
      <c r="D127" s="31">
        <v>1327</v>
      </c>
      <c r="E127" s="32">
        <v>1327</v>
      </c>
      <c r="F127" s="32">
        <v>1327</v>
      </c>
    </row>
    <row r="128" spans="1:6" s="65" customFormat="1" ht="13.15" customHeight="1" x14ac:dyDescent="0.2">
      <c r="A128" s="123"/>
      <c r="B128" s="5">
        <v>683110043</v>
      </c>
      <c r="C128" s="6" t="s">
        <v>73</v>
      </c>
      <c r="D128" s="31">
        <v>13272</v>
      </c>
      <c r="E128" s="32">
        <v>13272</v>
      </c>
      <c r="F128" s="32">
        <v>13272</v>
      </c>
    </row>
    <row r="129" spans="1:6" s="65" customFormat="1" ht="13.15" customHeight="1" x14ac:dyDescent="0.2">
      <c r="A129" s="123"/>
      <c r="B129" s="5" t="s">
        <v>16</v>
      </c>
      <c r="C129" s="6" t="s">
        <v>17</v>
      </c>
      <c r="D129" s="31">
        <v>519964</v>
      </c>
      <c r="E129" s="32">
        <v>2577836</v>
      </c>
      <c r="F129" s="32">
        <v>2577836</v>
      </c>
    </row>
    <row r="130" spans="1:6" s="65" customFormat="1" ht="13.15" customHeight="1" x14ac:dyDescent="0.2">
      <c r="A130" s="123"/>
      <c r="B130" s="5" t="s">
        <v>18</v>
      </c>
      <c r="C130" s="6" t="s">
        <v>19</v>
      </c>
      <c r="D130" s="26"/>
      <c r="E130" s="26">
        <v>-419197</v>
      </c>
      <c r="F130" s="26">
        <v>-419197</v>
      </c>
    </row>
    <row r="131" spans="1:6" s="65" customFormat="1" ht="13.15" customHeight="1" x14ac:dyDescent="0.2">
      <c r="A131" s="123"/>
      <c r="B131" s="8" t="s">
        <v>23</v>
      </c>
      <c r="C131" s="20"/>
      <c r="D131" s="10">
        <f>SUM(D122:D130)</f>
        <v>14213905</v>
      </c>
      <c r="E131" s="10">
        <f>SUM(E122:E130)</f>
        <v>15852580</v>
      </c>
      <c r="F131" s="10">
        <f>SUM(F122:F130)</f>
        <v>15852580</v>
      </c>
    </row>
    <row r="132" spans="1:6" s="65" customFormat="1" ht="13.15" customHeight="1" x14ac:dyDescent="0.2">
      <c r="A132" s="123">
        <v>51</v>
      </c>
      <c r="B132" s="5">
        <v>632311800</v>
      </c>
      <c r="C132" s="6" t="s">
        <v>26</v>
      </c>
      <c r="D132" s="31">
        <v>39817</v>
      </c>
      <c r="E132" s="32">
        <v>39817</v>
      </c>
      <c r="F132" s="32">
        <v>39817</v>
      </c>
    </row>
    <row r="133" spans="1:6" s="65" customFormat="1" ht="13.15" customHeight="1" x14ac:dyDescent="0.2">
      <c r="A133" s="123"/>
      <c r="B133" s="8" t="s">
        <v>27</v>
      </c>
      <c r="C133" s="20"/>
      <c r="D133" s="10">
        <f t="shared" ref="D133:F133" si="33">D132</f>
        <v>39817</v>
      </c>
      <c r="E133" s="10">
        <f t="shared" si="33"/>
        <v>39817</v>
      </c>
      <c r="F133" s="10">
        <f t="shared" si="33"/>
        <v>39817</v>
      </c>
    </row>
    <row r="134" spans="1:6" s="65" customFormat="1" ht="13.15" customHeight="1" x14ac:dyDescent="0.2">
      <c r="A134" s="124">
        <v>71</v>
      </c>
      <c r="B134" s="5">
        <v>722110071</v>
      </c>
      <c r="C134" s="6" t="s">
        <v>81</v>
      </c>
      <c r="D134" s="60">
        <v>664</v>
      </c>
      <c r="E134" s="39">
        <v>664</v>
      </c>
      <c r="F134" s="39">
        <v>664</v>
      </c>
    </row>
    <row r="135" spans="1:6" s="65" customFormat="1" ht="13.15" customHeight="1" x14ac:dyDescent="0.2">
      <c r="A135" s="125"/>
      <c r="B135" s="5">
        <v>722190071</v>
      </c>
      <c r="C135" s="6" t="s">
        <v>82</v>
      </c>
      <c r="D135" s="45">
        <v>663</v>
      </c>
      <c r="E135" s="40">
        <v>663</v>
      </c>
      <c r="F135" s="40">
        <v>663</v>
      </c>
    </row>
    <row r="136" spans="1:6" s="65" customFormat="1" ht="13.15" customHeight="1" x14ac:dyDescent="0.2">
      <c r="A136" s="125"/>
      <c r="B136" s="5" t="s">
        <v>83</v>
      </c>
      <c r="C136" s="6" t="s">
        <v>84</v>
      </c>
      <c r="D136" s="26"/>
      <c r="E136" s="26"/>
      <c r="F136" s="26"/>
    </row>
    <row r="137" spans="1:6" s="65" customFormat="1" ht="13.15" customHeight="1" x14ac:dyDescent="0.2">
      <c r="A137" s="125"/>
      <c r="B137" s="5" t="s">
        <v>16</v>
      </c>
      <c r="C137" s="6" t="s">
        <v>17</v>
      </c>
      <c r="D137" s="26"/>
      <c r="E137" s="26"/>
      <c r="F137" s="26"/>
    </row>
    <row r="138" spans="1:6" s="65" customFormat="1" ht="13.15" customHeight="1" x14ac:dyDescent="0.2">
      <c r="A138" s="125"/>
      <c r="B138" s="5" t="s">
        <v>18</v>
      </c>
      <c r="C138" s="6" t="s">
        <v>19</v>
      </c>
      <c r="D138" s="26"/>
      <c r="E138" s="26"/>
      <c r="F138" s="26"/>
    </row>
    <row r="139" spans="1:6" s="65" customFormat="1" ht="13.15" customHeight="1" x14ac:dyDescent="0.2">
      <c r="A139" s="125"/>
      <c r="B139" s="8" t="s">
        <v>85</v>
      </c>
      <c r="C139" s="20"/>
      <c r="D139" s="27">
        <f t="shared" ref="D139:F139" si="34">D134+D135+D136+D137+D138</f>
        <v>1327</v>
      </c>
      <c r="E139" s="27">
        <f t="shared" si="34"/>
        <v>1327</v>
      </c>
      <c r="F139" s="27">
        <f t="shared" si="34"/>
        <v>1327</v>
      </c>
    </row>
    <row r="140" spans="1:6" s="65" customFormat="1" ht="12.75" x14ac:dyDescent="0.2">
      <c r="A140" s="126"/>
      <c r="B140" s="101"/>
      <c r="C140" s="101" t="s">
        <v>86</v>
      </c>
      <c r="D140" s="10">
        <f t="shared" ref="D140:F140" si="35">D131+D133+D139</f>
        <v>14255049</v>
      </c>
      <c r="E140" s="10">
        <f t="shared" si="35"/>
        <v>15893724</v>
      </c>
      <c r="F140" s="10">
        <f t="shared" si="35"/>
        <v>15893724</v>
      </c>
    </row>
    <row r="141" spans="1:6" ht="13.15" customHeight="1" x14ac:dyDescent="0.2">
      <c r="A141" s="127" t="s">
        <v>87</v>
      </c>
      <c r="B141" s="128"/>
      <c r="C141" s="128"/>
      <c r="D141" s="128"/>
      <c r="E141" s="128"/>
      <c r="F141" s="105"/>
    </row>
    <row r="142" spans="1:6" s="65" customFormat="1" ht="13.15" customHeight="1" x14ac:dyDescent="0.2">
      <c r="A142" s="123">
        <v>11</v>
      </c>
      <c r="B142" s="5">
        <v>67111</v>
      </c>
      <c r="C142" s="6" t="s">
        <v>9</v>
      </c>
      <c r="D142" s="31">
        <v>13272</v>
      </c>
      <c r="E142" s="32">
        <v>1121719</v>
      </c>
      <c r="F142" s="32">
        <v>1121718</v>
      </c>
    </row>
    <row r="143" spans="1:6" s="65" customFormat="1" ht="24" customHeight="1" x14ac:dyDescent="0.2">
      <c r="A143" s="123"/>
      <c r="B143" s="5">
        <v>67121</v>
      </c>
      <c r="C143" s="6" t="s">
        <v>10</v>
      </c>
      <c r="D143" s="33">
        <v>663614</v>
      </c>
      <c r="E143" s="34">
        <v>663614</v>
      </c>
      <c r="F143" s="34">
        <v>663614</v>
      </c>
    </row>
    <row r="144" spans="1:6" s="65" customFormat="1" ht="25.9" customHeight="1" x14ac:dyDescent="0.2">
      <c r="A144" s="123"/>
      <c r="B144" s="5">
        <v>67141</v>
      </c>
      <c r="C144" s="6" t="s">
        <v>11</v>
      </c>
      <c r="D144" s="33">
        <v>5176190</v>
      </c>
      <c r="E144" s="34">
        <v>5132000</v>
      </c>
      <c r="F144" s="34">
        <v>5132000</v>
      </c>
    </row>
    <row r="145" spans="1:6" s="65" customFormat="1" ht="13.15" customHeight="1" x14ac:dyDescent="0.2">
      <c r="A145" s="123"/>
      <c r="B145" s="8" t="s">
        <v>12</v>
      </c>
      <c r="C145" s="9"/>
      <c r="D145" s="10">
        <f t="shared" ref="D145:E145" si="36">SUM(D142+D143+D144)</f>
        <v>5853076</v>
      </c>
      <c r="E145" s="10">
        <f t="shared" si="36"/>
        <v>6917333</v>
      </c>
      <c r="F145" s="10">
        <f t="shared" ref="F145" si="37">SUM(F142+F143+F144)</f>
        <v>6917332</v>
      </c>
    </row>
    <row r="146" spans="1:6" s="65" customFormat="1" ht="13.15" customHeight="1" x14ac:dyDescent="0.2">
      <c r="A146" s="123">
        <v>12</v>
      </c>
      <c r="B146" s="5">
        <v>67111</v>
      </c>
      <c r="C146" s="6" t="s">
        <v>9</v>
      </c>
      <c r="D146" s="7"/>
      <c r="E146" s="7"/>
      <c r="F146" s="7"/>
    </row>
    <row r="147" spans="1:6" s="65" customFormat="1" ht="24" customHeight="1" x14ac:dyDescent="0.2">
      <c r="A147" s="123"/>
      <c r="B147" s="5">
        <v>67121</v>
      </c>
      <c r="C147" s="6" t="s">
        <v>10</v>
      </c>
      <c r="D147" s="7"/>
      <c r="E147" s="7"/>
      <c r="F147" s="7"/>
    </row>
    <row r="148" spans="1:6" s="65" customFormat="1" ht="13.15" customHeight="1" x14ac:dyDescent="0.2">
      <c r="A148" s="123"/>
      <c r="B148" s="8" t="s">
        <v>13</v>
      </c>
      <c r="C148" s="9"/>
      <c r="D148" s="10">
        <f t="shared" ref="D148:F148" si="38">D146+D147</f>
        <v>0</v>
      </c>
      <c r="E148" s="10">
        <f t="shared" si="38"/>
        <v>0</v>
      </c>
      <c r="F148" s="10">
        <f t="shared" si="38"/>
        <v>0</v>
      </c>
    </row>
    <row r="149" spans="1:6" s="65" customFormat="1" ht="13.15" customHeight="1" x14ac:dyDescent="0.2">
      <c r="A149" s="123">
        <v>31</v>
      </c>
      <c r="B149" s="5">
        <v>641430031</v>
      </c>
      <c r="C149" s="5" t="s">
        <v>63</v>
      </c>
      <c r="D149" s="31">
        <v>10618</v>
      </c>
      <c r="E149" s="32">
        <v>10618</v>
      </c>
      <c r="F149" s="32">
        <v>10618</v>
      </c>
    </row>
    <row r="150" spans="1:6" s="65" customFormat="1" ht="13.15" customHeight="1" x14ac:dyDescent="0.2">
      <c r="A150" s="123"/>
      <c r="B150" s="6">
        <v>6615</v>
      </c>
      <c r="C150" s="11" t="s">
        <v>14</v>
      </c>
      <c r="D150" s="41">
        <v>1060455</v>
      </c>
      <c r="E150" s="42">
        <v>1060455</v>
      </c>
      <c r="F150" s="42">
        <v>1060455</v>
      </c>
    </row>
    <row r="151" spans="1:6" s="65" customFormat="1" ht="13.15" customHeight="1" x14ac:dyDescent="0.2">
      <c r="A151" s="123"/>
      <c r="B151" s="5" t="s">
        <v>16</v>
      </c>
      <c r="C151" s="6" t="s">
        <v>17</v>
      </c>
      <c r="D151" s="41">
        <v>1045033</v>
      </c>
      <c r="E151" s="42">
        <v>1512924</v>
      </c>
      <c r="F151" s="42">
        <v>1512924</v>
      </c>
    </row>
    <row r="152" spans="1:6" s="65" customFormat="1" ht="13.15" customHeight="1" x14ac:dyDescent="0.2">
      <c r="A152" s="123"/>
      <c r="B152" s="5" t="s">
        <v>18</v>
      </c>
      <c r="C152" s="6" t="s">
        <v>19</v>
      </c>
      <c r="D152" s="41">
        <v>-551304</v>
      </c>
      <c r="E152" s="42">
        <v>-1019195</v>
      </c>
      <c r="F152" s="42">
        <v>-1290695</v>
      </c>
    </row>
    <row r="153" spans="1:6" s="65" customFormat="1" ht="13.15" customHeight="1" x14ac:dyDescent="0.2">
      <c r="A153" s="123"/>
      <c r="B153" s="8" t="s">
        <v>20</v>
      </c>
      <c r="C153" s="11"/>
      <c r="D153" s="10">
        <f t="shared" ref="D153:F153" si="39">D149+D150+D151+D152</f>
        <v>1564802</v>
      </c>
      <c r="E153" s="10">
        <f t="shared" si="39"/>
        <v>1564802</v>
      </c>
      <c r="F153" s="10">
        <f t="shared" si="39"/>
        <v>1293302</v>
      </c>
    </row>
    <row r="154" spans="1:6" s="72" customFormat="1" ht="13.15" customHeight="1" x14ac:dyDescent="0.2">
      <c r="A154" s="124">
        <v>43</v>
      </c>
      <c r="B154" s="5">
        <v>641320043</v>
      </c>
      <c r="C154" s="11" t="s">
        <v>78</v>
      </c>
      <c r="D154" s="43">
        <v>0</v>
      </c>
      <c r="E154" s="44"/>
      <c r="F154" s="44"/>
    </row>
    <row r="155" spans="1:6" s="65" customFormat="1" ht="13.15" customHeight="1" x14ac:dyDescent="0.2">
      <c r="A155" s="125"/>
      <c r="B155" s="5">
        <v>641430043</v>
      </c>
      <c r="C155" s="5" t="s">
        <v>68</v>
      </c>
      <c r="D155" s="41">
        <v>1327</v>
      </c>
      <c r="E155" s="42">
        <v>1327</v>
      </c>
      <c r="F155" s="42">
        <v>1327</v>
      </c>
    </row>
    <row r="156" spans="1:6" s="65" customFormat="1" ht="13.15" customHeight="1" x14ac:dyDescent="0.2">
      <c r="A156" s="125"/>
      <c r="B156" s="5">
        <v>642140043</v>
      </c>
      <c r="C156" s="5" t="s">
        <v>88</v>
      </c>
      <c r="D156" s="41">
        <v>3266309</v>
      </c>
      <c r="E156" s="42">
        <v>3266309</v>
      </c>
      <c r="F156" s="42">
        <v>3266309</v>
      </c>
    </row>
    <row r="157" spans="1:6" s="65" customFormat="1" ht="13.15" customHeight="1" x14ac:dyDescent="0.2">
      <c r="A157" s="125"/>
      <c r="B157" s="6">
        <v>65148</v>
      </c>
      <c r="C157" s="11" t="s">
        <v>89</v>
      </c>
      <c r="D157" s="41">
        <v>8542042</v>
      </c>
      <c r="E157" s="66">
        <v>8542040</v>
      </c>
      <c r="F157" s="66">
        <v>8542040</v>
      </c>
    </row>
    <row r="158" spans="1:6" s="65" customFormat="1" ht="31.9" customHeight="1" x14ac:dyDescent="0.2">
      <c r="A158" s="125"/>
      <c r="B158" s="6">
        <v>816320043</v>
      </c>
      <c r="C158" s="11" t="s">
        <v>90</v>
      </c>
      <c r="D158" s="45">
        <v>0</v>
      </c>
      <c r="E158" s="40"/>
      <c r="F158" s="40"/>
    </row>
    <row r="159" spans="1:6" s="65" customFormat="1" ht="12.75" x14ac:dyDescent="0.2">
      <c r="A159" s="125"/>
      <c r="B159" s="6">
        <v>6526</v>
      </c>
      <c r="C159" s="11" t="s">
        <v>91</v>
      </c>
      <c r="D159" s="33">
        <v>6636</v>
      </c>
      <c r="E159" s="34">
        <v>6636</v>
      </c>
      <c r="F159" s="34">
        <v>6636</v>
      </c>
    </row>
    <row r="160" spans="1:6" s="65" customFormat="1" ht="13.15" customHeight="1" x14ac:dyDescent="0.2">
      <c r="A160" s="125"/>
      <c r="B160" s="5" t="s">
        <v>16</v>
      </c>
      <c r="C160" s="6" t="s">
        <v>17</v>
      </c>
      <c r="D160" s="33">
        <v>1866027</v>
      </c>
      <c r="E160" s="34">
        <v>8647087</v>
      </c>
      <c r="F160" s="34">
        <v>8647087</v>
      </c>
    </row>
    <row r="161" spans="1:6" s="65" customFormat="1" ht="13.15" customHeight="1" x14ac:dyDescent="0.2">
      <c r="A161" s="125"/>
      <c r="B161" s="5" t="s">
        <v>18</v>
      </c>
      <c r="C161" s="6" t="s">
        <v>19</v>
      </c>
      <c r="D161" s="33">
        <v>-140929</v>
      </c>
      <c r="E161" s="34">
        <v>-682193</v>
      </c>
      <c r="F161" s="34">
        <v>-268704</v>
      </c>
    </row>
    <row r="162" spans="1:6" s="65" customFormat="1" ht="13.15" customHeight="1" x14ac:dyDescent="0.2">
      <c r="A162" s="126"/>
      <c r="B162" s="8" t="s">
        <v>23</v>
      </c>
      <c r="C162" s="11"/>
      <c r="D162" s="10">
        <f>D155+D156+D157+D158+D160+D161+D154+D159</f>
        <v>13541412</v>
      </c>
      <c r="E162" s="10">
        <f t="shared" ref="E162:F162" si="40">E155+E156+E157+E158+E160+E161+E154+E159</f>
        <v>19781206</v>
      </c>
      <c r="F162" s="10">
        <f t="shared" si="40"/>
        <v>20194695</v>
      </c>
    </row>
    <row r="163" spans="1:6" s="65" customFormat="1" ht="13.15" customHeight="1" x14ac:dyDescent="0.2">
      <c r="A163" s="123">
        <v>51</v>
      </c>
      <c r="B163" s="5">
        <v>632311700</v>
      </c>
      <c r="C163" s="13" t="s">
        <v>24</v>
      </c>
      <c r="D163" s="46">
        <v>17015</v>
      </c>
      <c r="E163" s="7">
        <v>77515</v>
      </c>
      <c r="F163" s="7">
        <v>461939</v>
      </c>
    </row>
    <row r="164" spans="1:6" s="65" customFormat="1" ht="13.15" customHeight="1" x14ac:dyDescent="0.2">
      <c r="A164" s="123"/>
      <c r="B164" s="5">
        <v>632411700</v>
      </c>
      <c r="C164" s="13" t="s">
        <v>25</v>
      </c>
      <c r="D164" s="47">
        <v>20917992</v>
      </c>
      <c r="E164" s="62">
        <v>9393648</v>
      </c>
      <c r="F164" s="62">
        <v>5508841</v>
      </c>
    </row>
    <row r="165" spans="1:6" s="65" customFormat="1" ht="13.15" customHeight="1" x14ac:dyDescent="0.2">
      <c r="A165" s="123"/>
      <c r="B165" s="5" t="s">
        <v>16</v>
      </c>
      <c r="C165" s="13" t="s">
        <v>17</v>
      </c>
      <c r="D165" s="47">
        <v>1505660</v>
      </c>
      <c r="E165" s="7">
        <v>3380871</v>
      </c>
      <c r="F165" s="7">
        <v>3380871</v>
      </c>
    </row>
    <row r="166" spans="1:6" s="65" customFormat="1" ht="13.15" customHeight="1" x14ac:dyDescent="0.2">
      <c r="A166" s="123"/>
      <c r="B166" s="5" t="s">
        <v>18</v>
      </c>
      <c r="C166" s="13" t="s">
        <v>19</v>
      </c>
      <c r="D166" s="7"/>
      <c r="E166" s="7">
        <v>-454763</v>
      </c>
      <c r="F166" s="7">
        <v>-454763</v>
      </c>
    </row>
    <row r="167" spans="1:6" s="65" customFormat="1" ht="13.15" customHeight="1" x14ac:dyDescent="0.2">
      <c r="A167" s="123"/>
      <c r="B167" s="15" t="s">
        <v>27</v>
      </c>
      <c r="C167" s="14"/>
      <c r="D167" s="10">
        <f t="shared" ref="D167:F167" si="41">D163+D164+D165+D166</f>
        <v>22440667</v>
      </c>
      <c r="E167" s="10">
        <f t="shared" si="41"/>
        <v>12397271</v>
      </c>
      <c r="F167" s="10">
        <f t="shared" si="41"/>
        <v>8896888</v>
      </c>
    </row>
    <row r="168" spans="1:6" s="65" customFormat="1" ht="25.15" customHeight="1" x14ac:dyDescent="0.2">
      <c r="A168" s="123">
        <v>52</v>
      </c>
      <c r="B168" s="5">
        <v>6393</v>
      </c>
      <c r="C168" s="6" t="s">
        <v>92</v>
      </c>
      <c r="D168" s="7"/>
      <c r="E168" s="7"/>
      <c r="F168" s="7"/>
    </row>
    <row r="169" spans="1:6" s="65" customFormat="1" ht="25.15" customHeight="1" x14ac:dyDescent="0.2">
      <c r="A169" s="123"/>
      <c r="B169" s="5">
        <v>6394</v>
      </c>
      <c r="C169" s="6" t="s">
        <v>93</v>
      </c>
      <c r="D169" s="7"/>
      <c r="E169" s="7"/>
      <c r="F169" s="7"/>
    </row>
    <row r="170" spans="1:6" s="65" customFormat="1" ht="13.15" customHeight="1" x14ac:dyDescent="0.2">
      <c r="A170" s="123"/>
      <c r="B170" s="5" t="s">
        <v>16</v>
      </c>
      <c r="C170" s="6" t="s">
        <v>17</v>
      </c>
      <c r="D170" s="7"/>
      <c r="E170" s="7">
        <v>66361</v>
      </c>
      <c r="F170" s="7">
        <v>66362</v>
      </c>
    </row>
    <row r="171" spans="1:6" s="65" customFormat="1" ht="13.15" customHeight="1" x14ac:dyDescent="0.2">
      <c r="A171" s="123"/>
      <c r="B171" s="5" t="s">
        <v>18</v>
      </c>
      <c r="C171" s="6" t="s">
        <v>19</v>
      </c>
      <c r="D171" s="7"/>
      <c r="E171" s="7"/>
      <c r="F171" s="7"/>
    </row>
    <row r="172" spans="1:6" s="65" customFormat="1" ht="13.15" customHeight="1" x14ac:dyDescent="0.2">
      <c r="A172" s="123"/>
      <c r="B172" s="15" t="s">
        <v>30</v>
      </c>
      <c r="C172" s="14"/>
      <c r="D172" s="10">
        <f t="shared" ref="D172:F172" si="42">D168+D169+D170+D171</f>
        <v>0</v>
      </c>
      <c r="E172" s="10">
        <f t="shared" si="42"/>
        <v>66361</v>
      </c>
      <c r="F172" s="10">
        <f t="shared" si="42"/>
        <v>66362</v>
      </c>
    </row>
    <row r="173" spans="1:6" s="65" customFormat="1" ht="13.15" customHeight="1" x14ac:dyDescent="0.2">
      <c r="A173" s="123">
        <v>559</v>
      </c>
      <c r="B173" s="5">
        <v>632310559</v>
      </c>
      <c r="C173" s="14" t="s">
        <v>31</v>
      </c>
      <c r="D173" s="46">
        <v>103403</v>
      </c>
      <c r="E173" s="59">
        <v>103403</v>
      </c>
      <c r="F173" s="59">
        <v>79579</v>
      </c>
    </row>
    <row r="174" spans="1:6" s="65" customFormat="1" ht="13.15" customHeight="1" x14ac:dyDescent="0.2">
      <c r="A174" s="123"/>
      <c r="B174" s="5">
        <v>632410559</v>
      </c>
      <c r="C174" s="14" t="s">
        <v>32</v>
      </c>
      <c r="D174" s="41">
        <v>1340898</v>
      </c>
      <c r="E174" s="66">
        <v>677284</v>
      </c>
      <c r="F174" s="66">
        <v>677284</v>
      </c>
    </row>
    <row r="175" spans="1:6" s="65" customFormat="1" ht="13.15" customHeight="1" x14ac:dyDescent="0.2">
      <c r="A175" s="123"/>
      <c r="B175" s="15" t="s">
        <v>33</v>
      </c>
      <c r="C175" s="14"/>
      <c r="D175" s="10">
        <f t="shared" ref="D175:F175" si="43">D173+D174</f>
        <v>1444301</v>
      </c>
      <c r="E175" s="10">
        <f t="shared" si="43"/>
        <v>780687</v>
      </c>
      <c r="F175" s="10">
        <f t="shared" si="43"/>
        <v>756863</v>
      </c>
    </row>
    <row r="176" spans="1:6" s="70" customFormat="1" ht="13.15" customHeight="1" x14ac:dyDescent="0.2">
      <c r="A176" s="124">
        <v>71</v>
      </c>
      <c r="B176" s="5">
        <v>721420071</v>
      </c>
      <c r="C176" s="14" t="s">
        <v>94</v>
      </c>
      <c r="D176" s="7"/>
      <c r="E176" s="7"/>
      <c r="F176" s="7"/>
    </row>
    <row r="177" spans="1:6" s="70" customFormat="1" ht="13.15" customHeight="1" x14ac:dyDescent="0.2">
      <c r="A177" s="125"/>
      <c r="B177" s="5">
        <v>722730071</v>
      </c>
      <c r="C177" s="14" t="s">
        <v>95</v>
      </c>
      <c r="D177" s="7"/>
      <c r="E177" s="7"/>
      <c r="F177" s="7"/>
    </row>
    <row r="178" spans="1:6" s="70" customFormat="1" ht="13.15" customHeight="1" x14ac:dyDescent="0.2">
      <c r="A178" s="125"/>
      <c r="B178" s="5">
        <v>723110071</v>
      </c>
      <c r="C178" s="30" t="s">
        <v>96</v>
      </c>
      <c r="D178" s="46">
        <v>6636</v>
      </c>
      <c r="E178" s="48">
        <v>6636</v>
      </c>
      <c r="F178" s="48">
        <v>6636</v>
      </c>
    </row>
    <row r="179" spans="1:6" s="71" customFormat="1" ht="13.15" customHeight="1" x14ac:dyDescent="0.2">
      <c r="A179" s="126"/>
      <c r="B179" s="15" t="s">
        <v>85</v>
      </c>
      <c r="C179" s="29"/>
      <c r="D179" s="10">
        <f>D176+D177+D178</f>
        <v>6636</v>
      </c>
      <c r="E179" s="10">
        <f t="shared" ref="E179:F179" si="44">E176+E177+E178</f>
        <v>6636</v>
      </c>
      <c r="F179" s="10">
        <f t="shared" si="44"/>
        <v>6636</v>
      </c>
    </row>
    <row r="180" spans="1:6" s="65" customFormat="1" ht="27" customHeight="1" x14ac:dyDescent="0.2">
      <c r="A180" s="124">
        <v>81</v>
      </c>
      <c r="B180" s="5" t="s">
        <v>97</v>
      </c>
      <c r="C180" s="6" t="s">
        <v>98</v>
      </c>
      <c r="D180" s="94">
        <v>3833035</v>
      </c>
      <c r="E180" s="62">
        <v>2009900</v>
      </c>
      <c r="F180" s="62">
        <v>2009900</v>
      </c>
    </row>
    <row r="181" spans="1:6" s="65" customFormat="1" ht="13.15" customHeight="1" x14ac:dyDescent="0.2">
      <c r="A181" s="125"/>
      <c r="B181" s="5" t="s">
        <v>16</v>
      </c>
      <c r="C181" s="6" t="s">
        <v>17</v>
      </c>
      <c r="D181" s="86"/>
      <c r="E181" s="86">
        <v>12621</v>
      </c>
      <c r="F181" s="86">
        <v>12622</v>
      </c>
    </row>
    <row r="182" spans="1:6" s="65" customFormat="1" ht="13.15" customHeight="1" x14ac:dyDescent="0.2">
      <c r="A182" s="125"/>
      <c r="B182" s="5" t="s">
        <v>18</v>
      </c>
      <c r="C182" s="6" t="s">
        <v>19</v>
      </c>
      <c r="D182" s="7"/>
      <c r="E182" s="7">
        <v>-75</v>
      </c>
      <c r="F182" s="7">
        <v>-75</v>
      </c>
    </row>
    <row r="183" spans="1:6" s="65" customFormat="1" ht="13.15" customHeight="1" x14ac:dyDescent="0.2">
      <c r="A183" s="125"/>
      <c r="B183" s="15" t="s">
        <v>52</v>
      </c>
      <c r="C183" s="14"/>
      <c r="D183" s="10">
        <f t="shared" ref="D183:F183" si="45">D180+D181+D182</f>
        <v>3833035</v>
      </c>
      <c r="E183" s="10">
        <f t="shared" si="45"/>
        <v>2022446</v>
      </c>
      <c r="F183" s="10">
        <f t="shared" si="45"/>
        <v>2022447</v>
      </c>
    </row>
    <row r="184" spans="1:6" s="65" customFormat="1" ht="12.75" x14ac:dyDescent="0.2">
      <c r="A184" s="126"/>
      <c r="B184" s="101"/>
      <c r="C184" s="101" t="s">
        <v>99</v>
      </c>
      <c r="D184" s="10">
        <f t="shared" ref="D184:F184" si="46">D183+D175+D172+D167+D162+D153+D148+D145+D179</f>
        <v>48683929</v>
      </c>
      <c r="E184" s="10">
        <f t="shared" si="46"/>
        <v>43536742</v>
      </c>
      <c r="F184" s="10">
        <f t="shared" si="46"/>
        <v>40154525</v>
      </c>
    </row>
    <row r="185" spans="1:6" ht="13.15" customHeight="1" x14ac:dyDescent="0.2">
      <c r="A185" s="127" t="s">
        <v>100</v>
      </c>
      <c r="B185" s="128"/>
      <c r="C185" s="128"/>
      <c r="D185" s="128"/>
      <c r="E185" s="128"/>
      <c r="F185" s="105"/>
    </row>
    <row r="186" spans="1:6" s="65" customFormat="1" ht="13.15" customHeight="1" x14ac:dyDescent="0.2">
      <c r="A186" s="123">
        <v>11</v>
      </c>
      <c r="B186" s="5">
        <v>67111</v>
      </c>
      <c r="C186" s="6" t="s">
        <v>9</v>
      </c>
      <c r="D186" s="31">
        <v>1858119</v>
      </c>
      <c r="E186" s="32">
        <v>1858119</v>
      </c>
      <c r="F186" s="32">
        <v>1858119</v>
      </c>
    </row>
    <row r="187" spans="1:6" s="65" customFormat="1" ht="24.6" customHeight="1" x14ac:dyDescent="0.2">
      <c r="A187" s="123"/>
      <c r="B187" s="5">
        <v>67141</v>
      </c>
      <c r="C187" s="6" t="s">
        <v>11</v>
      </c>
      <c r="D187" s="33">
        <v>3782600</v>
      </c>
      <c r="E187" s="34">
        <v>3782600</v>
      </c>
      <c r="F187" s="34">
        <v>3782600</v>
      </c>
    </row>
    <row r="188" spans="1:6" s="65" customFormat="1" ht="13.15" customHeight="1" x14ac:dyDescent="0.2">
      <c r="A188" s="123"/>
      <c r="B188" s="8" t="s">
        <v>12</v>
      </c>
      <c r="C188" s="9"/>
      <c r="D188" s="10">
        <f t="shared" ref="D188:F188" si="47">D186+D187</f>
        <v>5640719</v>
      </c>
      <c r="E188" s="10">
        <f t="shared" si="47"/>
        <v>5640719</v>
      </c>
      <c r="F188" s="10">
        <f t="shared" si="47"/>
        <v>5640719</v>
      </c>
    </row>
    <row r="189" spans="1:6" s="65" customFormat="1" ht="13.15" customHeight="1" x14ac:dyDescent="0.2">
      <c r="A189" s="123">
        <v>12</v>
      </c>
      <c r="B189" s="5">
        <v>67111</v>
      </c>
      <c r="C189" s="6" t="s">
        <v>9</v>
      </c>
      <c r="D189" s="31">
        <v>1825</v>
      </c>
      <c r="E189" s="35">
        <v>1825</v>
      </c>
      <c r="F189" s="35">
        <v>1825</v>
      </c>
    </row>
    <row r="190" spans="1:6" s="65" customFormat="1" ht="24.6" customHeight="1" x14ac:dyDescent="0.2">
      <c r="A190" s="123"/>
      <c r="B190" s="5">
        <v>67121</v>
      </c>
      <c r="C190" s="6" t="s">
        <v>10</v>
      </c>
      <c r="D190" s="33">
        <v>323877</v>
      </c>
      <c r="E190" s="34">
        <v>323877</v>
      </c>
      <c r="F190" s="34">
        <v>323877</v>
      </c>
    </row>
    <row r="191" spans="1:6" s="65" customFormat="1" ht="13.15" customHeight="1" x14ac:dyDescent="0.2">
      <c r="A191" s="123"/>
      <c r="B191" s="8" t="s">
        <v>13</v>
      </c>
      <c r="C191" s="9"/>
      <c r="D191" s="10">
        <f t="shared" ref="D191:F191" si="48">D189+D190</f>
        <v>325702</v>
      </c>
      <c r="E191" s="10">
        <f t="shared" si="48"/>
        <v>325702</v>
      </c>
      <c r="F191" s="10">
        <f t="shared" si="48"/>
        <v>325702</v>
      </c>
    </row>
    <row r="192" spans="1:6" s="65" customFormat="1" ht="13.15" customHeight="1" x14ac:dyDescent="0.2">
      <c r="A192" s="123">
        <v>43</v>
      </c>
      <c r="B192" s="6">
        <v>642140043</v>
      </c>
      <c r="C192" s="11" t="s">
        <v>101</v>
      </c>
      <c r="D192" s="31">
        <v>962242</v>
      </c>
      <c r="E192" s="35">
        <v>962242</v>
      </c>
      <c r="F192" s="115">
        <v>1162242</v>
      </c>
    </row>
    <row r="193" spans="1:6" s="65" customFormat="1" ht="13.15" customHeight="1" x14ac:dyDescent="0.2">
      <c r="A193" s="123"/>
      <c r="B193" s="5">
        <v>65148</v>
      </c>
      <c r="C193" s="5" t="s">
        <v>89</v>
      </c>
      <c r="D193" s="33">
        <v>1672307</v>
      </c>
      <c r="E193" s="37">
        <v>1672307</v>
      </c>
      <c r="F193" s="37">
        <v>1672307</v>
      </c>
    </row>
    <row r="194" spans="1:6" s="65" customFormat="1" ht="13.15" customHeight="1" x14ac:dyDescent="0.2">
      <c r="A194" s="123"/>
      <c r="B194" s="5" t="s">
        <v>16</v>
      </c>
      <c r="C194" s="6" t="s">
        <v>17</v>
      </c>
      <c r="D194" s="33">
        <v>5665541</v>
      </c>
      <c r="E194" s="34">
        <v>8205441</v>
      </c>
      <c r="F194" s="34">
        <v>8205441</v>
      </c>
    </row>
    <row r="195" spans="1:6" s="65" customFormat="1" ht="13.15" customHeight="1" x14ac:dyDescent="0.2">
      <c r="A195" s="123"/>
      <c r="B195" s="5" t="s">
        <v>18</v>
      </c>
      <c r="C195" s="6" t="s">
        <v>19</v>
      </c>
      <c r="D195" s="33">
        <v>-4663550</v>
      </c>
      <c r="E195" s="34">
        <v>-5177450</v>
      </c>
      <c r="F195" s="34">
        <v>-4046450</v>
      </c>
    </row>
    <row r="196" spans="1:6" s="65" customFormat="1" ht="13.15" customHeight="1" x14ac:dyDescent="0.2">
      <c r="A196" s="123"/>
      <c r="B196" s="8" t="s">
        <v>23</v>
      </c>
      <c r="C196" s="11"/>
      <c r="D196" s="10">
        <f t="shared" ref="D196:F196" si="49">D192+D193+D194+D195</f>
        <v>3636540</v>
      </c>
      <c r="E196" s="10">
        <f t="shared" si="49"/>
        <v>5662540</v>
      </c>
      <c r="F196" s="10">
        <f t="shared" si="49"/>
        <v>6993540</v>
      </c>
    </row>
    <row r="197" spans="1:6" s="65" customFormat="1" ht="13.15" customHeight="1" x14ac:dyDescent="0.2">
      <c r="A197" s="123">
        <v>51</v>
      </c>
      <c r="B197" s="5">
        <v>632311700</v>
      </c>
      <c r="C197" s="13" t="s">
        <v>24</v>
      </c>
      <c r="D197" s="7"/>
      <c r="E197" s="7"/>
      <c r="F197" s="7"/>
    </row>
    <row r="198" spans="1:6" s="65" customFormat="1" ht="13.15" customHeight="1" x14ac:dyDescent="0.2">
      <c r="A198" s="123"/>
      <c r="B198" s="5" t="s">
        <v>16</v>
      </c>
      <c r="C198" s="13" t="s">
        <v>17</v>
      </c>
      <c r="D198" s="7"/>
      <c r="E198" s="7"/>
      <c r="F198" s="7"/>
    </row>
    <row r="199" spans="1:6" s="65" customFormat="1" ht="13.15" customHeight="1" x14ac:dyDescent="0.2">
      <c r="A199" s="123"/>
      <c r="B199" s="5" t="s">
        <v>18</v>
      </c>
      <c r="C199" s="13" t="s">
        <v>19</v>
      </c>
      <c r="D199" s="7"/>
      <c r="E199" s="7"/>
      <c r="F199" s="7"/>
    </row>
    <row r="200" spans="1:6" s="65" customFormat="1" ht="13.15" customHeight="1" x14ac:dyDescent="0.2">
      <c r="A200" s="123"/>
      <c r="B200" s="15" t="s">
        <v>27</v>
      </c>
      <c r="C200" s="14"/>
      <c r="D200" s="10">
        <f t="shared" ref="D200:E200" si="50">SUM(D197:D199)</f>
        <v>0</v>
      </c>
      <c r="E200" s="10">
        <f t="shared" si="50"/>
        <v>0</v>
      </c>
      <c r="F200" s="10">
        <f t="shared" ref="F200" si="51">SUM(F197:F199)</f>
        <v>0</v>
      </c>
    </row>
    <row r="201" spans="1:6" s="65" customFormat="1" ht="13.15" customHeight="1" x14ac:dyDescent="0.2">
      <c r="A201" s="123">
        <v>52</v>
      </c>
      <c r="B201" s="5">
        <v>6392</v>
      </c>
      <c r="C201" s="6" t="s">
        <v>102</v>
      </c>
      <c r="D201" s="31">
        <v>512055</v>
      </c>
      <c r="E201" s="35">
        <v>512055</v>
      </c>
      <c r="F201" s="35">
        <v>512055</v>
      </c>
    </row>
    <row r="202" spans="1:6" s="65" customFormat="1" ht="25.15" customHeight="1" x14ac:dyDescent="0.2">
      <c r="A202" s="123"/>
      <c r="B202" s="5">
        <v>6394</v>
      </c>
      <c r="C202" s="6" t="s">
        <v>103</v>
      </c>
      <c r="D202" s="33">
        <v>2048218</v>
      </c>
      <c r="E202" s="37">
        <v>2048218</v>
      </c>
      <c r="F202" s="37">
        <v>2048218</v>
      </c>
    </row>
    <row r="203" spans="1:6" s="65" customFormat="1" ht="13.15" customHeight="1" x14ac:dyDescent="0.2">
      <c r="A203" s="123"/>
      <c r="B203" s="5" t="s">
        <v>16</v>
      </c>
      <c r="C203" s="6" t="s">
        <v>17</v>
      </c>
      <c r="D203" s="45">
        <v>0</v>
      </c>
      <c r="E203" s="37">
        <v>465337</v>
      </c>
      <c r="F203" s="37">
        <v>465337</v>
      </c>
    </row>
    <row r="204" spans="1:6" s="65" customFormat="1" ht="13.15" customHeight="1" x14ac:dyDescent="0.2">
      <c r="A204" s="123"/>
      <c r="B204" s="5" t="s">
        <v>18</v>
      </c>
      <c r="C204" s="6" t="s">
        <v>19</v>
      </c>
      <c r="D204" s="45">
        <v>0</v>
      </c>
      <c r="E204" s="40"/>
      <c r="F204" s="40"/>
    </row>
    <row r="205" spans="1:6" s="65" customFormat="1" ht="13.15" customHeight="1" x14ac:dyDescent="0.2">
      <c r="A205" s="123"/>
      <c r="B205" s="15" t="s">
        <v>30</v>
      </c>
      <c r="C205" s="14"/>
      <c r="D205" s="10">
        <f t="shared" ref="D205:F205" si="52">D201+D202+D203+D204</f>
        <v>2560273</v>
      </c>
      <c r="E205" s="10">
        <f t="shared" si="52"/>
        <v>3025610</v>
      </c>
      <c r="F205" s="10">
        <f t="shared" si="52"/>
        <v>3025610</v>
      </c>
    </row>
    <row r="206" spans="1:6" s="65" customFormat="1" ht="13.15" customHeight="1" x14ac:dyDescent="0.2">
      <c r="A206" s="123">
        <v>559</v>
      </c>
      <c r="B206" s="5">
        <v>632310559</v>
      </c>
      <c r="C206" s="14" t="s">
        <v>31</v>
      </c>
      <c r="D206" s="31">
        <v>7234</v>
      </c>
      <c r="E206" s="35">
        <v>7234</v>
      </c>
      <c r="F206" s="35">
        <v>7234</v>
      </c>
    </row>
    <row r="207" spans="1:6" s="65" customFormat="1" ht="13.15" customHeight="1" x14ac:dyDescent="0.2">
      <c r="A207" s="123"/>
      <c r="B207" s="5">
        <v>632410559</v>
      </c>
      <c r="C207" s="14" t="s">
        <v>32</v>
      </c>
      <c r="D207" s="33">
        <v>199084</v>
      </c>
      <c r="E207" s="37">
        <v>199084</v>
      </c>
      <c r="F207" s="37">
        <v>199084</v>
      </c>
    </row>
    <row r="208" spans="1:6" s="65" customFormat="1" ht="13.15" customHeight="1" x14ac:dyDescent="0.2">
      <c r="A208" s="123"/>
      <c r="B208" s="15" t="s">
        <v>33</v>
      </c>
      <c r="C208" s="14"/>
      <c r="D208" s="10">
        <f t="shared" ref="D208:F208" si="53">D206+D207</f>
        <v>206318</v>
      </c>
      <c r="E208" s="10">
        <f t="shared" si="53"/>
        <v>206318</v>
      </c>
      <c r="F208" s="10">
        <f t="shared" si="53"/>
        <v>206318</v>
      </c>
    </row>
    <row r="209" spans="1:6" s="65" customFormat="1" ht="13.15" customHeight="1" x14ac:dyDescent="0.2">
      <c r="A209" s="124">
        <v>562</v>
      </c>
      <c r="B209" s="5">
        <v>632310562</v>
      </c>
      <c r="C209" s="14" t="s">
        <v>34</v>
      </c>
      <c r="D209" s="31">
        <v>9987</v>
      </c>
      <c r="E209" s="35">
        <v>9987</v>
      </c>
      <c r="F209" s="35">
        <v>9987</v>
      </c>
    </row>
    <row r="210" spans="1:6" s="65" customFormat="1" ht="13.15" customHeight="1" x14ac:dyDescent="0.2">
      <c r="A210" s="125"/>
      <c r="B210" s="5">
        <v>632410562</v>
      </c>
      <c r="C210" s="14" t="s">
        <v>35</v>
      </c>
      <c r="D210" s="33">
        <v>1725397</v>
      </c>
      <c r="E210" s="37">
        <v>1725397</v>
      </c>
      <c r="F210" s="37">
        <v>2490397</v>
      </c>
    </row>
    <row r="211" spans="1:6" s="65" customFormat="1" ht="13.15" customHeight="1" x14ac:dyDescent="0.2">
      <c r="A211" s="125"/>
      <c r="B211" s="15" t="s">
        <v>36</v>
      </c>
      <c r="C211" s="14"/>
      <c r="D211" s="10">
        <f t="shared" ref="D211:F211" si="54">D209+D210</f>
        <v>1735384</v>
      </c>
      <c r="E211" s="10">
        <f t="shared" si="54"/>
        <v>1735384</v>
      </c>
      <c r="F211" s="10">
        <f t="shared" si="54"/>
        <v>2500384</v>
      </c>
    </row>
    <row r="212" spans="1:6" s="65" customFormat="1" ht="12.75" x14ac:dyDescent="0.2">
      <c r="A212" s="126"/>
      <c r="B212" s="101"/>
      <c r="C212" s="101" t="s">
        <v>104</v>
      </c>
      <c r="D212" s="10">
        <f t="shared" ref="D212:F212" si="55">D211+D208+D205+D200+D196+D191+D188</f>
        <v>14104936</v>
      </c>
      <c r="E212" s="10">
        <f t="shared" si="55"/>
        <v>16596273</v>
      </c>
      <c r="F212" s="10">
        <f t="shared" si="55"/>
        <v>18692273</v>
      </c>
    </row>
    <row r="213" spans="1:6" ht="13.15" customHeight="1" x14ac:dyDescent="0.2">
      <c r="A213" s="127" t="s">
        <v>105</v>
      </c>
      <c r="B213" s="128"/>
      <c r="C213" s="128"/>
      <c r="D213" s="128"/>
      <c r="E213" s="128"/>
      <c r="F213" s="105"/>
    </row>
    <row r="214" spans="1:6" s="65" customFormat="1" ht="12.75" x14ac:dyDescent="0.2">
      <c r="A214" s="123">
        <v>11</v>
      </c>
      <c r="B214" s="5">
        <v>67111</v>
      </c>
      <c r="C214" s="6" t="s">
        <v>9</v>
      </c>
      <c r="D214" s="35">
        <v>232265</v>
      </c>
      <c r="E214" s="35">
        <v>404542</v>
      </c>
      <c r="F214" s="35">
        <v>404542</v>
      </c>
    </row>
    <row r="215" spans="1:6" s="65" customFormat="1" ht="25.9" customHeight="1" x14ac:dyDescent="0.2">
      <c r="A215" s="123"/>
      <c r="B215" s="5">
        <v>67121</v>
      </c>
      <c r="C215" s="6" t="s">
        <v>10</v>
      </c>
      <c r="D215" s="35">
        <v>14602297</v>
      </c>
      <c r="E215" s="35">
        <v>6930020</v>
      </c>
      <c r="F215" s="35">
        <v>1930020</v>
      </c>
    </row>
    <row r="216" spans="1:6" s="65" customFormat="1" ht="27.6" customHeight="1" x14ac:dyDescent="0.2">
      <c r="A216" s="123"/>
      <c r="B216" s="5">
        <v>67141</v>
      </c>
      <c r="C216" s="6" t="s">
        <v>11</v>
      </c>
      <c r="D216" s="35">
        <v>776428</v>
      </c>
      <c r="E216" s="35">
        <v>776428</v>
      </c>
      <c r="F216" s="35">
        <v>776428</v>
      </c>
    </row>
    <row r="217" spans="1:6" s="65" customFormat="1" ht="13.15" customHeight="1" x14ac:dyDescent="0.2">
      <c r="A217" s="123"/>
      <c r="B217" s="8" t="s">
        <v>12</v>
      </c>
      <c r="C217" s="9"/>
      <c r="D217" s="10">
        <f t="shared" ref="D217:E217" si="56">SUM(D214+D215+D216)</f>
        <v>15610990</v>
      </c>
      <c r="E217" s="10">
        <f t="shared" si="56"/>
        <v>8110990</v>
      </c>
      <c r="F217" s="10">
        <f t="shared" ref="F217" si="57">SUM(F214+F215+F216)</f>
        <v>3110990</v>
      </c>
    </row>
    <row r="218" spans="1:6" s="65" customFormat="1" ht="13.15" customHeight="1" x14ac:dyDescent="0.2">
      <c r="A218" s="123">
        <v>12</v>
      </c>
      <c r="B218" s="5">
        <v>67111</v>
      </c>
      <c r="C218" s="6" t="s">
        <v>9</v>
      </c>
      <c r="D218" s="35">
        <v>7167</v>
      </c>
      <c r="E218" s="35">
        <v>9667</v>
      </c>
      <c r="F218" s="35">
        <v>9667</v>
      </c>
    </row>
    <row r="219" spans="1:6" s="65" customFormat="1" ht="26.45" customHeight="1" x14ac:dyDescent="0.2">
      <c r="A219" s="123"/>
      <c r="B219" s="5">
        <v>67121</v>
      </c>
      <c r="C219" s="6" t="s">
        <v>10</v>
      </c>
      <c r="D219" s="35">
        <v>401486</v>
      </c>
      <c r="E219" s="7">
        <v>200486</v>
      </c>
      <c r="F219" s="7">
        <v>200486</v>
      </c>
    </row>
    <row r="220" spans="1:6" s="65" customFormat="1" ht="13.15" customHeight="1" x14ac:dyDescent="0.2">
      <c r="A220" s="123"/>
      <c r="B220" s="8" t="s">
        <v>13</v>
      </c>
      <c r="C220" s="9"/>
      <c r="D220" s="10">
        <f t="shared" ref="D220:F220" si="58">D218+D219</f>
        <v>408653</v>
      </c>
      <c r="E220" s="10">
        <f t="shared" si="58"/>
        <v>210153</v>
      </c>
      <c r="F220" s="10">
        <f t="shared" si="58"/>
        <v>210153</v>
      </c>
    </row>
    <row r="221" spans="1:6" s="65" customFormat="1" ht="13.15" customHeight="1" x14ac:dyDescent="0.2">
      <c r="A221" s="123">
        <v>43</v>
      </c>
      <c r="B221" s="6">
        <v>642140043</v>
      </c>
      <c r="C221" s="11" t="s">
        <v>101</v>
      </c>
      <c r="D221" s="35">
        <v>266190</v>
      </c>
      <c r="E221" s="35">
        <v>243545</v>
      </c>
      <c r="F221" s="35">
        <v>243553</v>
      </c>
    </row>
    <row r="222" spans="1:6" s="65" customFormat="1" ht="13.15" customHeight="1" x14ac:dyDescent="0.2">
      <c r="A222" s="123"/>
      <c r="B222" s="5">
        <v>65148</v>
      </c>
      <c r="C222" s="5" t="s">
        <v>89</v>
      </c>
      <c r="D222" s="35">
        <v>321350</v>
      </c>
      <c r="E222" s="35">
        <v>297665</v>
      </c>
      <c r="F222" s="35">
        <v>297665</v>
      </c>
    </row>
    <row r="223" spans="1:6" s="65" customFormat="1" ht="13.15" customHeight="1" x14ac:dyDescent="0.2">
      <c r="A223" s="123"/>
      <c r="B223" s="5" t="s">
        <v>16</v>
      </c>
      <c r="C223" s="6" t="s">
        <v>17</v>
      </c>
      <c r="D223" s="35">
        <v>140732</v>
      </c>
      <c r="E223" s="35">
        <v>347440</v>
      </c>
      <c r="F223" s="35">
        <v>347440</v>
      </c>
    </row>
    <row r="224" spans="1:6" s="65" customFormat="1" ht="13.15" customHeight="1" x14ac:dyDescent="0.2">
      <c r="A224" s="123"/>
      <c r="B224" s="5" t="s">
        <v>18</v>
      </c>
      <c r="C224" s="6" t="s">
        <v>19</v>
      </c>
      <c r="D224" s="35">
        <v>-140732</v>
      </c>
      <c r="E224" s="35">
        <v>-347440</v>
      </c>
      <c r="F224" s="35">
        <v>-328340</v>
      </c>
    </row>
    <row r="225" spans="1:6" s="65" customFormat="1" ht="13.15" customHeight="1" x14ac:dyDescent="0.2">
      <c r="A225" s="123"/>
      <c r="B225" s="8" t="s">
        <v>23</v>
      </c>
      <c r="C225" s="11"/>
      <c r="D225" s="10">
        <f t="shared" ref="D225:F225" si="59">D222+D221+D223+D224</f>
        <v>587540</v>
      </c>
      <c r="E225" s="10">
        <f t="shared" si="59"/>
        <v>541210</v>
      </c>
      <c r="F225" s="10">
        <f t="shared" si="59"/>
        <v>560318</v>
      </c>
    </row>
    <row r="226" spans="1:6" s="65" customFormat="1" ht="13.15" customHeight="1" x14ac:dyDescent="0.2">
      <c r="A226" s="123">
        <v>51</v>
      </c>
      <c r="B226" s="5">
        <v>632411700</v>
      </c>
      <c r="C226" s="13" t="s">
        <v>25</v>
      </c>
      <c r="D226" s="7">
        <v>0</v>
      </c>
      <c r="E226" s="7">
        <v>0</v>
      </c>
      <c r="F226" s="7">
        <v>0</v>
      </c>
    </row>
    <row r="227" spans="1:6" s="65" customFormat="1" ht="13.15" customHeight="1" x14ac:dyDescent="0.2">
      <c r="A227" s="123"/>
      <c r="B227" s="5" t="s">
        <v>16</v>
      </c>
      <c r="C227" s="6" t="s">
        <v>17</v>
      </c>
      <c r="D227" s="35">
        <v>10041</v>
      </c>
      <c r="E227" s="7">
        <v>10029</v>
      </c>
      <c r="F227" s="7">
        <v>10029</v>
      </c>
    </row>
    <row r="228" spans="1:6" s="65" customFormat="1" ht="13.15" customHeight="1" x14ac:dyDescent="0.2">
      <c r="A228" s="123"/>
      <c r="B228" s="5" t="s">
        <v>18</v>
      </c>
      <c r="C228" s="6" t="s">
        <v>19</v>
      </c>
      <c r="D228" s="7">
        <v>0</v>
      </c>
      <c r="E228" s="7">
        <v>0</v>
      </c>
      <c r="F228" s="7">
        <v>0</v>
      </c>
    </row>
    <row r="229" spans="1:6" s="65" customFormat="1" ht="13.15" customHeight="1" x14ac:dyDescent="0.2">
      <c r="A229" s="123"/>
      <c r="B229" s="15" t="s">
        <v>27</v>
      </c>
      <c r="C229" s="14"/>
      <c r="D229" s="10">
        <f t="shared" ref="D229:E229" si="60">SUM(D226:D228)</f>
        <v>10041</v>
      </c>
      <c r="E229" s="10">
        <f t="shared" si="60"/>
        <v>10029</v>
      </c>
      <c r="F229" s="10">
        <f t="shared" ref="F229" si="61">SUM(F226:F228)</f>
        <v>10029</v>
      </c>
    </row>
    <row r="230" spans="1:6" s="65" customFormat="1" ht="26.45" customHeight="1" x14ac:dyDescent="0.2">
      <c r="A230" s="123">
        <v>52</v>
      </c>
      <c r="B230" s="5">
        <v>6393</v>
      </c>
      <c r="C230" s="6" t="s">
        <v>92</v>
      </c>
      <c r="D230" s="7">
        <v>0</v>
      </c>
      <c r="E230" s="7">
        <v>0</v>
      </c>
      <c r="F230" s="7">
        <v>0</v>
      </c>
    </row>
    <row r="231" spans="1:6" s="65" customFormat="1" ht="13.15" customHeight="1" x14ac:dyDescent="0.2">
      <c r="A231" s="123"/>
      <c r="B231" s="5" t="s">
        <v>16</v>
      </c>
      <c r="C231" s="6" t="s">
        <v>17</v>
      </c>
      <c r="D231" s="35">
        <v>42721</v>
      </c>
      <c r="E231" s="7">
        <v>82118</v>
      </c>
      <c r="F231" s="7">
        <v>82118</v>
      </c>
    </row>
    <row r="232" spans="1:6" s="65" customFormat="1" ht="13.15" customHeight="1" x14ac:dyDescent="0.2">
      <c r="A232" s="123"/>
      <c r="B232" s="5" t="s">
        <v>18</v>
      </c>
      <c r="C232" s="6" t="s">
        <v>19</v>
      </c>
      <c r="D232" s="7">
        <v>0</v>
      </c>
      <c r="E232" s="7">
        <v>0</v>
      </c>
      <c r="F232" s="7">
        <v>0</v>
      </c>
    </row>
    <row r="233" spans="1:6" s="65" customFormat="1" ht="13.15" customHeight="1" x14ac:dyDescent="0.2">
      <c r="A233" s="123"/>
      <c r="B233" s="15" t="s">
        <v>30</v>
      </c>
      <c r="C233" s="14"/>
      <c r="D233" s="10">
        <f t="shared" ref="D233:F233" si="62">D230+D231+D232</f>
        <v>42721</v>
      </c>
      <c r="E233" s="10">
        <f t="shared" si="62"/>
        <v>82118</v>
      </c>
      <c r="F233" s="10">
        <f t="shared" si="62"/>
        <v>82118</v>
      </c>
    </row>
    <row r="234" spans="1:6" s="65" customFormat="1" ht="13.15" customHeight="1" x14ac:dyDescent="0.2">
      <c r="A234" s="123">
        <v>559</v>
      </c>
      <c r="B234" s="5">
        <v>632310559</v>
      </c>
      <c r="C234" s="14" t="s">
        <v>31</v>
      </c>
      <c r="D234" s="35">
        <v>170770</v>
      </c>
      <c r="E234" s="7">
        <v>209750</v>
      </c>
      <c r="F234" s="7">
        <v>222630</v>
      </c>
    </row>
    <row r="235" spans="1:6" s="65" customFormat="1" ht="13.15" customHeight="1" x14ac:dyDescent="0.2">
      <c r="A235" s="123"/>
      <c r="B235" s="5">
        <v>632410559</v>
      </c>
      <c r="C235" s="14" t="s">
        <v>32</v>
      </c>
      <c r="D235" s="35">
        <v>171200</v>
      </c>
      <c r="E235" s="7">
        <v>155550</v>
      </c>
      <c r="F235" s="7">
        <v>166400</v>
      </c>
    </row>
    <row r="236" spans="1:6" s="65" customFormat="1" ht="13.15" customHeight="1" x14ac:dyDescent="0.2">
      <c r="A236" s="123"/>
      <c r="B236" s="15" t="s">
        <v>33</v>
      </c>
      <c r="C236" s="14"/>
      <c r="D236" s="10">
        <f t="shared" ref="D236:F236" si="63">D234+D235</f>
        <v>341970</v>
      </c>
      <c r="E236" s="10">
        <f t="shared" si="63"/>
        <v>365300</v>
      </c>
      <c r="F236" s="10">
        <f t="shared" si="63"/>
        <v>389030</v>
      </c>
    </row>
    <row r="237" spans="1:6" s="65" customFormat="1" ht="13.15" customHeight="1" x14ac:dyDescent="0.2">
      <c r="A237" s="123">
        <v>562</v>
      </c>
      <c r="B237" s="5">
        <v>632310562</v>
      </c>
      <c r="C237" s="14" t="s">
        <v>34</v>
      </c>
      <c r="D237" s="35">
        <v>40879</v>
      </c>
      <c r="E237" s="35">
        <v>52279</v>
      </c>
      <c r="F237" s="35">
        <v>52279</v>
      </c>
    </row>
    <row r="238" spans="1:6" s="65" customFormat="1" ht="13.15" customHeight="1" x14ac:dyDescent="0.2">
      <c r="A238" s="123"/>
      <c r="B238" s="5">
        <v>632410562</v>
      </c>
      <c r="C238" s="14" t="s">
        <v>35</v>
      </c>
      <c r="D238" s="35">
        <v>1307320</v>
      </c>
      <c r="E238" s="7">
        <v>1000000</v>
      </c>
      <c r="F238" s="7">
        <v>1000000</v>
      </c>
    </row>
    <row r="239" spans="1:6" s="65" customFormat="1" ht="13.15" customHeight="1" x14ac:dyDescent="0.2">
      <c r="A239" s="123"/>
      <c r="B239" s="15" t="s">
        <v>36</v>
      </c>
      <c r="C239" s="14"/>
      <c r="D239" s="10">
        <f t="shared" ref="D239:F239" si="64">D237+D238</f>
        <v>1348199</v>
      </c>
      <c r="E239" s="10">
        <f t="shared" si="64"/>
        <v>1052279</v>
      </c>
      <c r="F239" s="10">
        <f t="shared" si="64"/>
        <v>1052279</v>
      </c>
    </row>
    <row r="240" spans="1:6" s="65" customFormat="1" ht="12.75" x14ac:dyDescent="0.2">
      <c r="A240" s="124">
        <v>81</v>
      </c>
      <c r="B240" s="5">
        <v>842220081</v>
      </c>
      <c r="C240" s="6" t="s">
        <v>106</v>
      </c>
      <c r="D240" s="7"/>
      <c r="E240" s="7"/>
      <c r="F240" s="7"/>
    </row>
    <row r="241" spans="1:6" s="65" customFormat="1" ht="13.15" customHeight="1" x14ac:dyDescent="0.2">
      <c r="A241" s="125"/>
      <c r="B241" s="5" t="s">
        <v>16</v>
      </c>
      <c r="C241" s="6" t="s">
        <v>17</v>
      </c>
      <c r="D241" s="7"/>
      <c r="E241" s="7"/>
      <c r="F241" s="7"/>
    </row>
    <row r="242" spans="1:6" s="65" customFormat="1" ht="13.15" customHeight="1" x14ac:dyDescent="0.2">
      <c r="A242" s="125"/>
      <c r="B242" s="5" t="s">
        <v>18</v>
      </c>
      <c r="C242" s="6" t="s">
        <v>19</v>
      </c>
      <c r="D242" s="7"/>
      <c r="E242" s="7"/>
      <c r="F242" s="7"/>
    </row>
    <row r="243" spans="1:6" s="65" customFormat="1" ht="13.15" customHeight="1" x14ac:dyDescent="0.2">
      <c r="A243" s="125"/>
      <c r="B243" s="15" t="s">
        <v>52</v>
      </c>
      <c r="C243" s="14"/>
      <c r="D243" s="10">
        <f t="shared" ref="D243:F243" si="65">D240+D241+D242</f>
        <v>0</v>
      </c>
      <c r="E243" s="10">
        <f t="shared" si="65"/>
        <v>0</v>
      </c>
      <c r="F243" s="10">
        <f t="shared" si="65"/>
        <v>0</v>
      </c>
    </row>
    <row r="244" spans="1:6" s="65" customFormat="1" ht="12.75" x14ac:dyDescent="0.2">
      <c r="A244" s="126"/>
      <c r="B244" s="101"/>
      <c r="C244" s="101" t="s">
        <v>107</v>
      </c>
      <c r="D244" s="10">
        <f t="shared" ref="D244:F244" si="66">D243+D239+D236+D233+D229+D225+D220+D217</f>
        <v>18350114</v>
      </c>
      <c r="E244" s="10">
        <f t="shared" si="66"/>
        <v>10372079</v>
      </c>
      <c r="F244" s="10">
        <f t="shared" si="66"/>
        <v>5414917</v>
      </c>
    </row>
    <row r="245" spans="1:6" ht="13.15" customHeight="1" x14ac:dyDescent="0.2">
      <c r="A245" s="129" t="s">
        <v>108</v>
      </c>
      <c r="B245" s="130"/>
      <c r="C245" s="130"/>
      <c r="D245" s="130"/>
      <c r="E245" s="130"/>
      <c r="F245" s="105"/>
    </row>
    <row r="246" spans="1:6" s="65" customFormat="1" ht="13.15" customHeight="1" x14ac:dyDescent="0.2">
      <c r="A246" s="123">
        <v>11</v>
      </c>
      <c r="B246" s="5">
        <v>67111</v>
      </c>
      <c r="C246" s="6" t="s">
        <v>9</v>
      </c>
      <c r="D246" s="7">
        <v>397704</v>
      </c>
      <c r="E246" s="7">
        <v>397704</v>
      </c>
      <c r="F246" s="7">
        <v>397704</v>
      </c>
    </row>
    <row r="247" spans="1:6" s="65" customFormat="1" ht="25.5" x14ac:dyDescent="0.2">
      <c r="A247" s="123"/>
      <c r="B247" s="5">
        <v>67121</v>
      </c>
      <c r="C247" s="6" t="s">
        <v>10</v>
      </c>
      <c r="D247" s="7">
        <v>0</v>
      </c>
      <c r="E247" s="7">
        <v>0</v>
      </c>
      <c r="F247" s="7">
        <v>570477</v>
      </c>
    </row>
    <row r="248" spans="1:6" s="65" customFormat="1" ht="24.6" customHeight="1" x14ac:dyDescent="0.2">
      <c r="A248" s="123"/>
      <c r="B248" s="5">
        <v>67141</v>
      </c>
      <c r="C248" s="6" t="s">
        <v>11</v>
      </c>
      <c r="D248" s="7">
        <v>1459951</v>
      </c>
      <c r="E248" s="7">
        <v>1459951</v>
      </c>
      <c r="F248" s="7">
        <v>1459951</v>
      </c>
    </row>
    <row r="249" spans="1:6" s="65" customFormat="1" ht="13.15" customHeight="1" x14ac:dyDescent="0.2">
      <c r="A249" s="123"/>
      <c r="B249" s="8" t="s">
        <v>12</v>
      </c>
      <c r="C249" s="9"/>
      <c r="D249" s="10">
        <f>SUM(D246+D248+D247)</f>
        <v>1857655</v>
      </c>
      <c r="E249" s="10">
        <f t="shared" ref="E249:F249" si="67">SUM(E246+E248+E247)</f>
        <v>1857655</v>
      </c>
      <c r="F249" s="10">
        <f t="shared" si="67"/>
        <v>2428132</v>
      </c>
    </row>
    <row r="250" spans="1:6" s="65" customFormat="1" ht="13.15" customHeight="1" x14ac:dyDescent="0.2">
      <c r="A250" s="123">
        <v>12</v>
      </c>
      <c r="B250" s="5">
        <v>67111</v>
      </c>
      <c r="C250" s="6" t="s">
        <v>9</v>
      </c>
      <c r="D250" s="7">
        <v>9224</v>
      </c>
      <c r="E250" s="7">
        <v>9224</v>
      </c>
      <c r="F250" s="7">
        <v>11507</v>
      </c>
    </row>
    <row r="251" spans="1:6" s="65" customFormat="1" ht="25.15" customHeight="1" x14ac:dyDescent="0.2">
      <c r="A251" s="123"/>
      <c r="B251" s="5">
        <v>67121</v>
      </c>
      <c r="C251" s="6" t="s">
        <v>10</v>
      </c>
      <c r="D251" s="7">
        <v>0</v>
      </c>
      <c r="E251" s="7">
        <v>0</v>
      </c>
      <c r="F251" s="7">
        <v>0</v>
      </c>
    </row>
    <row r="252" spans="1:6" s="65" customFormat="1" ht="13.15" customHeight="1" x14ac:dyDescent="0.2">
      <c r="A252" s="123"/>
      <c r="B252" s="8" t="s">
        <v>13</v>
      </c>
      <c r="C252" s="9"/>
      <c r="D252" s="10">
        <f t="shared" ref="D252:F252" si="68">D250+D251</f>
        <v>9224</v>
      </c>
      <c r="E252" s="10">
        <f t="shared" si="68"/>
        <v>9224</v>
      </c>
      <c r="F252" s="10">
        <f t="shared" si="68"/>
        <v>11507</v>
      </c>
    </row>
    <row r="253" spans="1:6" s="70" customFormat="1" ht="13.15" customHeight="1" x14ac:dyDescent="0.2">
      <c r="A253" s="124">
        <v>31</v>
      </c>
      <c r="B253" s="5">
        <v>641430031</v>
      </c>
      <c r="C253" s="5" t="s">
        <v>63</v>
      </c>
      <c r="D253" s="7"/>
      <c r="E253" s="7">
        <v>3100</v>
      </c>
      <c r="F253" s="7">
        <v>2000</v>
      </c>
    </row>
    <row r="254" spans="1:6" s="65" customFormat="1" ht="12.75" x14ac:dyDescent="0.2">
      <c r="A254" s="125"/>
      <c r="B254" s="5">
        <v>6615</v>
      </c>
      <c r="C254" s="6" t="s">
        <v>14</v>
      </c>
      <c r="D254" s="7">
        <v>26545</v>
      </c>
      <c r="E254" s="7">
        <v>26545</v>
      </c>
      <c r="F254" s="7">
        <v>34565</v>
      </c>
    </row>
    <row r="255" spans="1:6" s="65" customFormat="1" ht="13.15" customHeight="1" x14ac:dyDescent="0.2">
      <c r="A255" s="125"/>
      <c r="B255" s="5" t="s">
        <v>16</v>
      </c>
      <c r="C255" s="6" t="s">
        <v>17</v>
      </c>
      <c r="D255" s="7"/>
      <c r="E255" s="7">
        <v>38428</v>
      </c>
      <c r="F255" s="7">
        <v>38428</v>
      </c>
    </row>
    <row r="256" spans="1:6" s="65" customFormat="1" ht="13.15" customHeight="1" x14ac:dyDescent="0.2">
      <c r="A256" s="125"/>
      <c r="B256" s="5" t="s">
        <v>18</v>
      </c>
      <c r="C256" s="6" t="s">
        <v>19</v>
      </c>
      <c r="D256" s="7"/>
      <c r="E256" s="7">
        <v>-41528</v>
      </c>
      <c r="F256" s="7">
        <v>-38448</v>
      </c>
    </row>
    <row r="257" spans="1:6" s="65" customFormat="1" ht="13.15" customHeight="1" x14ac:dyDescent="0.2">
      <c r="A257" s="126"/>
      <c r="B257" s="15" t="s">
        <v>20</v>
      </c>
      <c r="C257" s="14"/>
      <c r="D257" s="10">
        <f>SUM(D254:D256)</f>
        <v>26545</v>
      </c>
      <c r="E257" s="10">
        <f>SUM(E253:E256)</f>
        <v>26545</v>
      </c>
      <c r="F257" s="10">
        <f>SUM(F253:F256)</f>
        <v>36545</v>
      </c>
    </row>
    <row r="258" spans="1:6" s="65" customFormat="1" ht="13.15" customHeight="1" x14ac:dyDescent="0.2">
      <c r="A258" s="123">
        <v>43</v>
      </c>
      <c r="B258" s="6">
        <v>641430043</v>
      </c>
      <c r="C258" s="11" t="s">
        <v>109</v>
      </c>
      <c r="D258" s="7">
        <v>26549</v>
      </c>
      <c r="E258" s="7">
        <v>26549</v>
      </c>
      <c r="F258" s="7">
        <v>26549</v>
      </c>
    </row>
    <row r="259" spans="1:6" s="65" customFormat="1" ht="13.15" customHeight="1" x14ac:dyDescent="0.2">
      <c r="A259" s="123"/>
      <c r="B259" s="6">
        <v>641510043</v>
      </c>
      <c r="C259" s="11" t="s">
        <v>110</v>
      </c>
      <c r="D259" s="7">
        <v>0</v>
      </c>
      <c r="E259" s="7">
        <v>0</v>
      </c>
      <c r="F259" s="7">
        <v>0</v>
      </c>
    </row>
    <row r="260" spans="1:6" s="65" customFormat="1" ht="13.15" customHeight="1" x14ac:dyDescent="0.2">
      <c r="A260" s="123"/>
      <c r="B260" s="6">
        <v>642140043</v>
      </c>
      <c r="C260" s="11" t="s">
        <v>101</v>
      </c>
      <c r="D260" s="7">
        <v>1858119</v>
      </c>
      <c r="E260" s="7">
        <v>1858119</v>
      </c>
      <c r="F260" s="7">
        <v>1858119</v>
      </c>
    </row>
    <row r="261" spans="1:6" s="65" customFormat="1" ht="13.15" customHeight="1" x14ac:dyDescent="0.2">
      <c r="A261" s="123"/>
      <c r="B261" s="5">
        <v>65148</v>
      </c>
      <c r="C261" s="5" t="s">
        <v>89</v>
      </c>
      <c r="D261" s="7">
        <v>2853540</v>
      </c>
      <c r="E261" s="7">
        <v>2853540</v>
      </c>
      <c r="F261" s="116">
        <v>3753540</v>
      </c>
    </row>
    <row r="262" spans="1:6" s="65" customFormat="1" ht="13.15" customHeight="1" x14ac:dyDescent="0.2">
      <c r="A262" s="123"/>
      <c r="B262" s="5">
        <v>683110043</v>
      </c>
      <c r="C262" s="5" t="s">
        <v>73</v>
      </c>
      <c r="D262" s="7">
        <v>4313</v>
      </c>
      <c r="E262" s="7">
        <v>4313</v>
      </c>
      <c r="F262" s="116">
        <v>5883</v>
      </c>
    </row>
    <row r="263" spans="1:6" s="65" customFormat="1" ht="13.15" customHeight="1" x14ac:dyDescent="0.2">
      <c r="A263" s="123"/>
      <c r="B263" s="5" t="s">
        <v>16</v>
      </c>
      <c r="C263" s="6" t="s">
        <v>17</v>
      </c>
      <c r="D263" s="7">
        <v>1694927</v>
      </c>
      <c r="E263" s="7">
        <v>4173584</v>
      </c>
      <c r="F263" s="116">
        <v>4173584</v>
      </c>
    </row>
    <row r="264" spans="1:6" s="65" customFormat="1" ht="13.15" customHeight="1" x14ac:dyDescent="0.2">
      <c r="A264" s="123"/>
      <c r="B264" s="5" t="s">
        <v>18</v>
      </c>
      <c r="C264" s="6" t="s">
        <v>19</v>
      </c>
      <c r="D264" s="7">
        <v>-1165270</v>
      </c>
      <c r="E264" s="7">
        <v>-3396398</v>
      </c>
      <c r="F264" s="116">
        <v>-2971041</v>
      </c>
    </row>
    <row r="265" spans="1:6" s="65" customFormat="1" ht="13.15" customHeight="1" x14ac:dyDescent="0.2">
      <c r="A265" s="123"/>
      <c r="B265" s="8" t="s">
        <v>23</v>
      </c>
      <c r="C265" s="11"/>
      <c r="D265" s="10">
        <f>D258+D259+D260+D261+D262+D263+D264</f>
        <v>5272178</v>
      </c>
      <c r="E265" s="10">
        <f t="shared" ref="E265:F265" si="69">E258+E259+E260+E261+E262+E263+E264</f>
        <v>5519707</v>
      </c>
      <c r="F265" s="117">
        <f t="shared" si="69"/>
        <v>6846634</v>
      </c>
    </row>
    <row r="266" spans="1:6" s="65" customFormat="1" ht="13.15" customHeight="1" x14ac:dyDescent="0.2">
      <c r="A266" s="123">
        <v>51</v>
      </c>
      <c r="B266" s="5">
        <v>632311700</v>
      </c>
      <c r="C266" s="13" t="s">
        <v>24</v>
      </c>
      <c r="D266" s="7"/>
      <c r="E266" s="7"/>
      <c r="F266" s="116"/>
    </row>
    <row r="267" spans="1:6" s="65" customFormat="1" ht="13.15" customHeight="1" x14ac:dyDescent="0.2">
      <c r="A267" s="123"/>
      <c r="B267" s="5">
        <v>632411700</v>
      </c>
      <c r="C267" s="13" t="s">
        <v>25</v>
      </c>
      <c r="D267" s="7"/>
      <c r="E267" s="7"/>
      <c r="F267" s="116">
        <v>123100</v>
      </c>
    </row>
    <row r="268" spans="1:6" s="65" customFormat="1" ht="13.15" customHeight="1" x14ac:dyDescent="0.2">
      <c r="A268" s="123"/>
      <c r="B268" s="5" t="s">
        <v>16</v>
      </c>
      <c r="C268" s="6" t="s">
        <v>17</v>
      </c>
      <c r="D268" s="7">
        <v>133</v>
      </c>
      <c r="E268" s="7">
        <v>5628</v>
      </c>
      <c r="F268" s="7">
        <v>5628</v>
      </c>
    </row>
    <row r="269" spans="1:6" s="65" customFormat="1" ht="13.15" customHeight="1" x14ac:dyDescent="0.2">
      <c r="A269" s="123"/>
      <c r="B269" s="5" t="s">
        <v>18</v>
      </c>
      <c r="C269" s="6" t="s">
        <v>19</v>
      </c>
      <c r="D269" s="7">
        <v>-133</v>
      </c>
      <c r="E269" s="7">
        <v>-5628</v>
      </c>
      <c r="F269" s="7">
        <v>-5628</v>
      </c>
    </row>
    <row r="270" spans="1:6" s="65" customFormat="1" ht="13.15" customHeight="1" x14ac:dyDescent="0.2">
      <c r="A270" s="123"/>
      <c r="B270" s="15" t="s">
        <v>27</v>
      </c>
      <c r="C270" s="14"/>
      <c r="D270" s="10">
        <f t="shared" ref="D270:F270" si="70">D266+D267+D268+D269</f>
        <v>0</v>
      </c>
      <c r="E270" s="10">
        <f t="shared" si="70"/>
        <v>0</v>
      </c>
      <c r="F270" s="10">
        <f t="shared" si="70"/>
        <v>123100</v>
      </c>
    </row>
    <row r="271" spans="1:6" s="65" customFormat="1" ht="24" customHeight="1" x14ac:dyDescent="0.2">
      <c r="A271" s="123">
        <v>52</v>
      </c>
      <c r="B271" s="5">
        <v>6394</v>
      </c>
      <c r="C271" s="6" t="s">
        <v>93</v>
      </c>
      <c r="D271" s="7">
        <v>26545</v>
      </c>
      <c r="E271" s="7">
        <v>26545</v>
      </c>
      <c r="F271" s="7">
        <v>0</v>
      </c>
    </row>
    <row r="272" spans="1:6" s="65" customFormat="1" ht="13.15" customHeight="1" x14ac:dyDescent="0.2">
      <c r="A272" s="123"/>
      <c r="B272" s="5" t="s">
        <v>16</v>
      </c>
      <c r="C272" s="6" t="s">
        <v>17</v>
      </c>
      <c r="D272" s="7"/>
      <c r="E272" s="7"/>
      <c r="F272" s="7"/>
    </row>
    <row r="273" spans="1:6" s="65" customFormat="1" ht="13.15" customHeight="1" x14ac:dyDescent="0.2">
      <c r="A273" s="123"/>
      <c r="B273" s="5" t="s">
        <v>18</v>
      </c>
      <c r="C273" s="6" t="s">
        <v>19</v>
      </c>
      <c r="D273" s="7"/>
      <c r="E273" s="7"/>
      <c r="F273" s="7"/>
    </row>
    <row r="274" spans="1:6" s="65" customFormat="1" ht="13.15" customHeight="1" x14ac:dyDescent="0.2">
      <c r="A274" s="123"/>
      <c r="B274" s="15" t="s">
        <v>30</v>
      </c>
      <c r="C274" s="14"/>
      <c r="D274" s="10">
        <f t="shared" ref="D274:E274" si="71">SUM(D271:D273)</f>
        <v>26545</v>
      </c>
      <c r="E274" s="10">
        <f t="shared" si="71"/>
        <v>26545</v>
      </c>
      <c r="F274" s="10">
        <f t="shared" ref="F274" si="72">SUM(F271:F273)</f>
        <v>0</v>
      </c>
    </row>
    <row r="275" spans="1:6" s="65" customFormat="1" ht="13.15" customHeight="1" x14ac:dyDescent="0.2">
      <c r="A275" s="123">
        <v>559</v>
      </c>
      <c r="B275" s="5">
        <v>632310559</v>
      </c>
      <c r="C275" s="14" t="s">
        <v>31</v>
      </c>
      <c r="D275" s="7">
        <v>72972</v>
      </c>
      <c r="E275" s="7">
        <v>72972</v>
      </c>
      <c r="F275" s="7">
        <v>80657</v>
      </c>
    </row>
    <row r="276" spans="1:6" s="65" customFormat="1" ht="13.15" customHeight="1" x14ac:dyDescent="0.2">
      <c r="A276" s="123"/>
      <c r="B276" s="5">
        <v>632410559</v>
      </c>
      <c r="C276" s="14" t="s">
        <v>32</v>
      </c>
      <c r="D276" s="7">
        <v>237574</v>
      </c>
      <c r="E276" s="7">
        <v>0</v>
      </c>
      <c r="F276" s="7">
        <v>0</v>
      </c>
    </row>
    <row r="277" spans="1:6" s="65" customFormat="1" ht="13.15" customHeight="1" x14ac:dyDescent="0.2">
      <c r="A277" s="123"/>
      <c r="B277" s="15" t="s">
        <v>33</v>
      </c>
      <c r="C277" s="14"/>
      <c r="D277" s="10">
        <f t="shared" ref="D277:F277" si="73">D275+D276</f>
        <v>310546</v>
      </c>
      <c r="E277" s="10">
        <f t="shared" si="73"/>
        <v>72972</v>
      </c>
      <c r="F277" s="10">
        <f t="shared" si="73"/>
        <v>80657</v>
      </c>
    </row>
    <row r="278" spans="1:6" s="65" customFormat="1" ht="13.15" customHeight="1" x14ac:dyDescent="0.2">
      <c r="A278" s="123">
        <v>562</v>
      </c>
      <c r="B278" s="5">
        <v>632310562</v>
      </c>
      <c r="C278" s="14" t="s">
        <v>34</v>
      </c>
      <c r="D278" s="7">
        <v>68551</v>
      </c>
      <c r="E278" s="7">
        <v>68551</v>
      </c>
      <c r="F278" s="110">
        <v>92424</v>
      </c>
    </row>
    <row r="279" spans="1:6" s="65" customFormat="1" ht="13.15" customHeight="1" x14ac:dyDescent="0.2">
      <c r="A279" s="123"/>
      <c r="B279" s="5">
        <v>632410562</v>
      </c>
      <c r="C279" s="14" t="s">
        <v>35</v>
      </c>
      <c r="D279" s="7">
        <v>0</v>
      </c>
      <c r="E279" s="7">
        <v>0</v>
      </c>
      <c r="F279" s="7">
        <v>0</v>
      </c>
    </row>
    <row r="280" spans="1:6" s="65" customFormat="1" ht="13.15" customHeight="1" x14ac:dyDescent="0.2">
      <c r="A280" s="123"/>
      <c r="B280" s="15" t="s">
        <v>36</v>
      </c>
      <c r="C280" s="14"/>
      <c r="D280" s="10">
        <f t="shared" ref="D280:F280" si="74">D278+D279</f>
        <v>68551</v>
      </c>
      <c r="E280" s="10">
        <f t="shared" si="74"/>
        <v>68551</v>
      </c>
      <c r="F280" s="10">
        <f t="shared" si="74"/>
        <v>92424</v>
      </c>
    </row>
    <row r="281" spans="1:6" s="65" customFormat="1" ht="13.15" customHeight="1" x14ac:dyDescent="0.2">
      <c r="A281" s="123">
        <v>581</v>
      </c>
      <c r="B281" s="5">
        <v>632310581</v>
      </c>
      <c r="C281" s="14" t="s">
        <v>46</v>
      </c>
      <c r="D281" s="7">
        <v>55610</v>
      </c>
      <c r="E281" s="7">
        <v>26677</v>
      </c>
      <c r="F281" s="7">
        <v>0</v>
      </c>
    </row>
    <row r="282" spans="1:6" s="65" customFormat="1" ht="13.15" customHeight="1" x14ac:dyDescent="0.2">
      <c r="A282" s="123"/>
      <c r="B282" s="5">
        <v>632410581</v>
      </c>
      <c r="C282" s="14" t="s">
        <v>47</v>
      </c>
      <c r="D282" s="7">
        <v>3812356</v>
      </c>
      <c r="E282" s="7">
        <v>1559935</v>
      </c>
      <c r="F282" s="7">
        <v>450861</v>
      </c>
    </row>
    <row r="283" spans="1:6" s="65" customFormat="1" ht="13.15" customHeight="1" x14ac:dyDescent="0.2">
      <c r="A283" s="123"/>
      <c r="B283" s="15" t="s">
        <v>48</v>
      </c>
      <c r="C283" s="14"/>
      <c r="D283" s="10">
        <f t="shared" ref="D283:F283" si="75">D281+D282</f>
        <v>3867966</v>
      </c>
      <c r="E283" s="10">
        <f t="shared" si="75"/>
        <v>1586612</v>
      </c>
      <c r="F283" s="10">
        <f t="shared" si="75"/>
        <v>450861</v>
      </c>
    </row>
    <row r="284" spans="1:6" s="65" customFormat="1" ht="13.15" customHeight="1" x14ac:dyDescent="0.2">
      <c r="A284" s="124">
        <v>71</v>
      </c>
      <c r="B284" s="5">
        <v>723110071</v>
      </c>
      <c r="C284" s="14" t="s">
        <v>111</v>
      </c>
      <c r="D284" s="10"/>
      <c r="E284" s="85"/>
      <c r="F284" s="85"/>
    </row>
    <row r="285" spans="1:6" s="65" customFormat="1" ht="13.15" customHeight="1" x14ac:dyDescent="0.2">
      <c r="A285" s="125"/>
      <c r="B285" s="5" t="s">
        <v>16</v>
      </c>
      <c r="C285" s="14" t="s">
        <v>17</v>
      </c>
      <c r="D285" s="10"/>
      <c r="E285" s="85">
        <v>2654</v>
      </c>
      <c r="F285" s="85">
        <v>2654</v>
      </c>
    </row>
    <row r="286" spans="1:6" s="65" customFormat="1" ht="13.15" customHeight="1" x14ac:dyDescent="0.2">
      <c r="A286" s="125"/>
      <c r="B286" s="5" t="s">
        <v>18</v>
      </c>
      <c r="C286" s="14" t="s">
        <v>19</v>
      </c>
      <c r="D286" s="10"/>
      <c r="E286" s="85">
        <v>-2654</v>
      </c>
      <c r="F286" s="85">
        <v>-2654</v>
      </c>
    </row>
    <row r="287" spans="1:6" s="65" customFormat="1" ht="13.15" customHeight="1" x14ac:dyDescent="0.2">
      <c r="A287" s="126"/>
      <c r="B287" s="15" t="s">
        <v>85</v>
      </c>
      <c r="C287" s="14"/>
      <c r="D287" s="10">
        <f>SUM(D284:D286)</f>
        <v>0</v>
      </c>
      <c r="E287" s="10">
        <f>SUM(E284:E286)</f>
        <v>0</v>
      </c>
      <c r="F287" s="10">
        <f>SUM(F284:F286)</f>
        <v>0</v>
      </c>
    </row>
    <row r="288" spans="1:6" s="65" customFormat="1" ht="12.75" x14ac:dyDescent="0.2">
      <c r="A288" s="79"/>
      <c r="B288" s="101"/>
      <c r="C288" s="101" t="s">
        <v>112</v>
      </c>
      <c r="D288" s="10">
        <f>D249+D252+D265+D270+D274+D277+D280+D283+D257+D287</f>
        <v>11439210</v>
      </c>
      <c r="E288" s="10">
        <f>E249+E252+E265+E270+E274+E277+E280+E283+E257+E287</f>
        <v>9167811</v>
      </c>
      <c r="F288" s="10">
        <f>F249+F252+F265+F270+F274+F277+F280+F283+F257+F287</f>
        <v>10069860</v>
      </c>
    </row>
    <row r="289" spans="1:6" ht="13.15" customHeight="1" x14ac:dyDescent="0.2">
      <c r="A289" s="127" t="s">
        <v>113</v>
      </c>
      <c r="B289" s="128"/>
      <c r="C289" s="128"/>
      <c r="D289" s="128"/>
      <c r="E289" s="128"/>
      <c r="F289" s="105"/>
    </row>
    <row r="290" spans="1:6" s="84" customFormat="1" ht="13.15" customHeight="1" x14ac:dyDescent="0.2">
      <c r="A290" s="131">
        <v>11</v>
      </c>
      <c r="B290" s="5">
        <v>67111</v>
      </c>
      <c r="C290" s="6" t="s">
        <v>9</v>
      </c>
      <c r="D290" s="31">
        <v>0</v>
      </c>
      <c r="E290" s="32">
        <v>500000</v>
      </c>
      <c r="F290" s="32">
        <v>500000</v>
      </c>
    </row>
    <row r="291" spans="1:6" s="65" customFormat="1" ht="26.45" customHeight="1" x14ac:dyDescent="0.2">
      <c r="A291" s="132"/>
      <c r="B291" s="5">
        <v>67141</v>
      </c>
      <c r="C291" s="6" t="s">
        <v>11</v>
      </c>
      <c r="D291" s="31">
        <v>1194505</v>
      </c>
      <c r="E291" s="32">
        <v>2137935</v>
      </c>
      <c r="F291" s="32">
        <v>2137935</v>
      </c>
    </row>
    <row r="292" spans="1:6" s="65" customFormat="1" ht="13.15" customHeight="1" x14ac:dyDescent="0.2">
      <c r="A292" s="133"/>
      <c r="B292" s="8" t="s">
        <v>12</v>
      </c>
      <c r="C292" s="9"/>
      <c r="D292" s="10">
        <f>SUM(D290:D291)</f>
        <v>1194505</v>
      </c>
      <c r="E292" s="10">
        <f>SUM(E290:E291)</f>
        <v>2637935</v>
      </c>
      <c r="F292" s="10">
        <f>SUM(F290:F291)</f>
        <v>2637935</v>
      </c>
    </row>
    <row r="293" spans="1:6" s="70" customFormat="1" ht="13.15" customHeight="1" x14ac:dyDescent="0.2">
      <c r="A293" s="123">
        <v>31</v>
      </c>
      <c r="B293" s="6">
        <v>6615</v>
      </c>
      <c r="C293" s="11" t="s">
        <v>14</v>
      </c>
      <c r="D293" s="31">
        <v>212356</v>
      </c>
      <c r="E293" s="32">
        <v>200000</v>
      </c>
      <c r="F293" s="32">
        <v>230000</v>
      </c>
    </row>
    <row r="294" spans="1:6" s="70" customFormat="1" ht="13.15" customHeight="1" x14ac:dyDescent="0.2">
      <c r="A294" s="123"/>
      <c r="B294" s="5" t="s">
        <v>16</v>
      </c>
      <c r="C294" s="6" t="s">
        <v>17</v>
      </c>
      <c r="D294" s="33">
        <v>13687</v>
      </c>
      <c r="E294" s="34">
        <v>26605</v>
      </c>
      <c r="F294" s="34">
        <v>26605</v>
      </c>
    </row>
    <row r="295" spans="1:6" s="70" customFormat="1" ht="13.15" customHeight="1" x14ac:dyDescent="0.2">
      <c r="A295" s="123"/>
      <c r="B295" s="5" t="s">
        <v>18</v>
      </c>
      <c r="C295" s="6" t="s">
        <v>19</v>
      </c>
      <c r="D295" s="33">
        <v>-13687</v>
      </c>
      <c r="E295" s="34">
        <v>-26605</v>
      </c>
      <c r="F295" s="34">
        <v>-26605</v>
      </c>
    </row>
    <row r="296" spans="1:6" s="70" customFormat="1" ht="13.15" customHeight="1" x14ac:dyDescent="0.2">
      <c r="A296" s="123"/>
      <c r="B296" s="8" t="s">
        <v>20</v>
      </c>
      <c r="C296" s="11"/>
      <c r="D296" s="10">
        <f t="shared" ref="D296:F296" si="76">D293+D294+D295</f>
        <v>212356</v>
      </c>
      <c r="E296" s="10">
        <f t="shared" si="76"/>
        <v>200000</v>
      </c>
      <c r="F296" s="10">
        <f t="shared" si="76"/>
        <v>230000</v>
      </c>
    </row>
    <row r="297" spans="1:6" s="70" customFormat="1" ht="13.15" customHeight="1" x14ac:dyDescent="0.2">
      <c r="A297" s="123">
        <v>43</v>
      </c>
      <c r="B297" s="5">
        <v>641430043</v>
      </c>
      <c r="C297" s="11" t="s">
        <v>68</v>
      </c>
      <c r="D297" s="58">
        <v>2652</v>
      </c>
      <c r="E297" s="59">
        <v>2000</v>
      </c>
      <c r="F297" s="59">
        <v>1800</v>
      </c>
    </row>
    <row r="298" spans="1:6" s="70" customFormat="1" ht="13.15" customHeight="1" x14ac:dyDescent="0.2">
      <c r="A298" s="123"/>
      <c r="B298" s="106">
        <v>641990043</v>
      </c>
      <c r="C298" s="107" t="s">
        <v>114</v>
      </c>
      <c r="D298" s="108">
        <v>0</v>
      </c>
      <c r="E298" s="109">
        <v>0</v>
      </c>
      <c r="F298" s="109">
        <v>100</v>
      </c>
    </row>
    <row r="299" spans="1:6" s="70" customFormat="1" ht="13.15" customHeight="1" x14ac:dyDescent="0.2">
      <c r="A299" s="123"/>
      <c r="B299" s="6">
        <v>642140043</v>
      </c>
      <c r="C299" s="11" t="s">
        <v>101</v>
      </c>
      <c r="D299" s="33">
        <v>1459951</v>
      </c>
      <c r="E299" s="34">
        <v>1500000</v>
      </c>
      <c r="F299" s="34">
        <v>1500000</v>
      </c>
    </row>
    <row r="300" spans="1:6" s="65" customFormat="1" ht="13.15" customHeight="1" x14ac:dyDescent="0.2">
      <c r="A300" s="123"/>
      <c r="B300" s="5">
        <v>65148</v>
      </c>
      <c r="C300" s="5" t="s">
        <v>89</v>
      </c>
      <c r="D300" s="33">
        <v>3318070</v>
      </c>
      <c r="E300" s="34">
        <v>3350000</v>
      </c>
      <c r="F300" s="34">
        <v>3496287</v>
      </c>
    </row>
    <row r="301" spans="1:6" s="65" customFormat="1" ht="13.15" customHeight="1" x14ac:dyDescent="0.2">
      <c r="A301" s="123"/>
      <c r="B301" s="5">
        <v>683110043</v>
      </c>
      <c r="C301" s="5" t="s">
        <v>73</v>
      </c>
      <c r="D301" s="33">
        <v>0</v>
      </c>
      <c r="E301" s="34">
        <v>0</v>
      </c>
      <c r="F301" s="34">
        <v>3889000</v>
      </c>
    </row>
    <row r="302" spans="1:6" s="65" customFormat="1" ht="13.15" customHeight="1" x14ac:dyDescent="0.2">
      <c r="A302" s="123"/>
      <c r="B302" s="5" t="s">
        <v>16</v>
      </c>
      <c r="C302" s="6" t="s">
        <v>17</v>
      </c>
      <c r="D302" s="33">
        <v>1309029</v>
      </c>
      <c r="E302" s="34">
        <v>3056226</v>
      </c>
      <c r="F302" s="34">
        <v>3061174</v>
      </c>
    </row>
    <row r="303" spans="1:6" s="65" customFormat="1" ht="13.15" customHeight="1" x14ac:dyDescent="0.2">
      <c r="A303" s="123"/>
      <c r="B303" s="5" t="s">
        <v>18</v>
      </c>
      <c r="C303" s="6" t="s">
        <v>19</v>
      </c>
      <c r="D303" s="33">
        <v>-118459</v>
      </c>
      <c r="E303" s="34">
        <v>-1540803</v>
      </c>
      <c r="F303" s="42">
        <v>-6046333</v>
      </c>
    </row>
    <row r="304" spans="1:6" s="65" customFormat="1" ht="13.15" customHeight="1" x14ac:dyDescent="0.2">
      <c r="A304" s="123"/>
      <c r="B304" s="8" t="s">
        <v>23</v>
      </c>
      <c r="C304" s="11"/>
      <c r="D304" s="10">
        <f t="shared" ref="D304:E304" si="77">D297+D299+D300+D302+D303</f>
        <v>5971243</v>
      </c>
      <c r="E304" s="10">
        <f t="shared" si="77"/>
        <v>6367423</v>
      </c>
      <c r="F304" s="10">
        <f>F297+F299+F300+F302+F303+F301+F298</f>
        <v>5902028</v>
      </c>
    </row>
    <row r="305" spans="1:6" s="65" customFormat="1" ht="13.15" customHeight="1" x14ac:dyDescent="0.2">
      <c r="A305" s="123">
        <v>51</v>
      </c>
      <c r="B305" s="5">
        <v>632311700</v>
      </c>
      <c r="C305" s="13" t="s">
        <v>24</v>
      </c>
      <c r="D305" s="60">
        <v>0</v>
      </c>
      <c r="E305" s="39">
        <v>0</v>
      </c>
      <c r="F305" s="39">
        <v>897</v>
      </c>
    </row>
    <row r="306" spans="1:6" s="65" customFormat="1" ht="13.15" customHeight="1" x14ac:dyDescent="0.2">
      <c r="A306" s="123"/>
      <c r="B306" s="5">
        <v>632411700</v>
      </c>
      <c r="C306" s="13" t="s">
        <v>25</v>
      </c>
      <c r="D306" s="45">
        <v>0</v>
      </c>
      <c r="E306" s="40">
        <v>0</v>
      </c>
      <c r="F306" s="40">
        <v>0</v>
      </c>
    </row>
    <row r="307" spans="1:6" s="65" customFormat="1" ht="13.15" customHeight="1" x14ac:dyDescent="0.2">
      <c r="A307" s="123"/>
      <c r="B307" s="5" t="s">
        <v>16</v>
      </c>
      <c r="C307" s="13" t="s">
        <v>17</v>
      </c>
      <c r="D307" s="33">
        <v>172540</v>
      </c>
      <c r="E307" s="33">
        <v>274189</v>
      </c>
      <c r="F307" s="33">
        <v>274189</v>
      </c>
    </row>
    <row r="308" spans="1:6" s="65" customFormat="1" ht="13.15" customHeight="1" x14ac:dyDescent="0.2">
      <c r="A308" s="123"/>
      <c r="B308" s="5" t="s">
        <v>18</v>
      </c>
      <c r="C308" s="13" t="s">
        <v>19</v>
      </c>
      <c r="D308" s="33">
        <v>0</v>
      </c>
      <c r="E308" s="34">
        <v>0</v>
      </c>
      <c r="F308" s="34">
        <v>-107897</v>
      </c>
    </row>
    <row r="309" spans="1:6" s="65" customFormat="1" ht="13.15" customHeight="1" x14ac:dyDescent="0.2">
      <c r="A309" s="123"/>
      <c r="B309" s="15" t="s">
        <v>27</v>
      </c>
      <c r="C309" s="14"/>
      <c r="D309" s="10">
        <f t="shared" ref="D309:F309" si="78">D305+D306+D307+D308</f>
        <v>172540</v>
      </c>
      <c r="E309" s="10">
        <f t="shared" si="78"/>
        <v>274189</v>
      </c>
      <c r="F309" s="10">
        <f t="shared" si="78"/>
        <v>167189</v>
      </c>
    </row>
    <row r="310" spans="1:6" s="65" customFormat="1" ht="13.15" customHeight="1" x14ac:dyDescent="0.2">
      <c r="A310" s="124">
        <v>52</v>
      </c>
      <c r="B310" s="73">
        <v>6342</v>
      </c>
      <c r="C310" s="39" t="s">
        <v>115</v>
      </c>
      <c r="D310" s="31">
        <v>87403</v>
      </c>
      <c r="E310" s="7">
        <v>87403</v>
      </c>
      <c r="F310" s="7">
        <v>0</v>
      </c>
    </row>
    <row r="311" spans="1:6" s="65" customFormat="1" ht="13.15" customHeight="1" x14ac:dyDescent="0.2">
      <c r="A311" s="125"/>
      <c r="B311" s="74" t="s">
        <v>16</v>
      </c>
      <c r="C311" s="40" t="s">
        <v>17</v>
      </c>
      <c r="D311" s="45">
        <v>0</v>
      </c>
      <c r="E311" s="7">
        <v>0</v>
      </c>
      <c r="F311" s="7">
        <v>0</v>
      </c>
    </row>
    <row r="312" spans="1:6" s="65" customFormat="1" ht="13.15" customHeight="1" x14ac:dyDescent="0.2">
      <c r="A312" s="125"/>
      <c r="B312" s="74" t="s">
        <v>18</v>
      </c>
      <c r="C312" s="40" t="s">
        <v>19</v>
      </c>
      <c r="D312" s="45">
        <v>0</v>
      </c>
      <c r="E312" s="7">
        <v>0</v>
      </c>
      <c r="F312" s="7">
        <v>0</v>
      </c>
    </row>
    <row r="313" spans="1:6" s="65" customFormat="1" ht="13.15" customHeight="1" x14ac:dyDescent="0.2">
      <c r="A313" s="126"/>
      <c r="B313" s="15" t="s">
        <v>30</v>
      </c>
      <c r="C313" s="14"/>
      <c r="D313" s="10">
        <f>D310+D311+D312</f>
        <v>87403</v>
      </c>
      <c r="E313" s="10">
        <f t="shared" ref="E313:F313" si="79">E310+E311+E312</f>
        <v>87403</v>
      </c>
      <c r="F313" s="10">
        <f t="shared" si="79"/>
        <v>0</v>
      </c>
    </row>
    <row r="314" spans="1:6" s="70" customFormat="1" ht="13.15" customHeight="1" x14ac:dyDescent="0.2">
      <c r="A314" s="123">
        <v>559</v>
      </c>
      <c r="B314" s="5">
        <v>632310559</v>
      </c>
      <c r="C314" s="14" t="s">
        <v>31</v>
      </c>
      <c r="D314" s="58">
        <v>65632</v>
      </c>
      <c r="E314" s="7">
        <v>62215</v>
      </c>
      <c r="F314" s="7">
        <v>51723</v>
      </c>
    </row>
    <row r="315" spans="1:6" s="70" customFormat="1" ht="13.15" customHeight="1" x14ac:dyDescent="0.2">
      <c r="A315" s="123"/>
      <c r="B315" s="5">
        <v>632410559</v>
      </c>
      <c r="C315" s="14" t="s">
        <v>32</v>
      </c>
      <c r="D315" s="33">
        <v>27208</v>
      </c>
      <c r="E315" s="7">
        <v>30625</v>
      </c>
      <c r="F315" s="7">
        <v>28726</v>
      </c>
    </row>
    <row r="316" spans="1:6" s="70" customFormat="1" ht="13.15" customHeight="1" x14ac:dyDescent="0.2">
      <c r="A316" s="123"/>
      <c r="B316" s="15" t="s">
        <v>33</v>
      </c>
      <c r="C316" s="14"/>
      <c r="D316" s="10">
        <f t="shared" ref="D316:F316" si="80">D315+D314</f>
        <v>92840</v>
      </c>
      <c r="E316" s="10">
        <f t="shared" si="80"/>
        <v>92840</v>
      </c>
      <c r="F316" s="10">
        <f t="shared" si="80"/>
        <v>80449</v>
      </c>
    </row>
    <row r="317" spans="1:6" s="70" customFormat="1" ht="13.15" customHeight="1" x14ac:dyDescent="0.2">
      <c r="A317" s="124">
        <v>71</v>
      </c>
      <c r="B317" s="5">
        <v>722730071</v>
      </c>
      <c r="C317" s="14" t="s">
        <v>116</v>
      </c>
      <c r="D317" s="31">
        <v>53089</v>
      </c>
      <c r="E317" s="7">
        <v>53000</v>
      </c>
      <c r="F317" s="7">
        <v>0</v>
      </c>
    </row>
    <row r="318" spans="1:6" s="70" customFormat="1" ht="13.15" customHeight="1" x14ac:dyDescent="0.2">
      <c r="A318" s="125"/>
      <c r="B318" s="15" t="s">
        <v>85</v>
      </c>
      <c r="C318" s="14"/>
      <c r="D318" s="10">
        <f t="shared" ref="D318:F318" si="81">D317</f>
        <v>53089</v>
      </c>
      <c r="E318" s="10">
        <f t="shared" si="81"/>
        <v>53000</v>
      </c>
      <c r="F318" s="10">
        <f t="shared" si="81"/>
        <v>0</v>
      </c>
    </row>
    <row r="319" spans="1:6" s="65" customFormat="1" ht="12.75" x14ac:dyDescent="0.2">
      <c r="A319" s="126"/>
      <c r="B319" s="101"/>
      <c r="C319" s="101" t="s">
        <v>117</v>
      </c>
      <c r="D319" s="10">
        <f>D292+D296+D304+D309+D316+D318+D313</f>
        <v>7783976</v>
      </c>
      <c r="E319" s="10">
        <f t="shared" ref="E319:F319" si="82">E292+E296+E304+E309+E316+E318+E313</f>
        <v>9712790</v>
      </c>
      <c r="F319" s="10">
        <f t="shared" si="82"/>
        <v>9017601</v>
      </c>
    </row>
    <row r="320" spans="1:6" ht="13.15" customHeight="1" x14ac:dyDescent="0.2">
      <c r="A320" s="127" t="s">
        <v>118</v>
      </c>
      <c r="B320" s="128"/>
      <c r="C320" s="128"/>
      <c r="D320" s="128"/>
      <c r="E320" s="128"/>
      <c r="F320" s="105"/>
    </row>
    <row r="321" spans="1:6" s="65" customFormat="1" ht="13.15" customHeight="1" x14ac:dyDescent="0.2">
      <c r="A321" s="123">
        <v>11</v>
      </c>
      <c r="B321" s="5">
        <v>67111</v>
      </c>
      <c r="C321" s="6" t="s">
        <v>9</v>
      </c>
      <c r="D321" s="31">
        <v>325171</v>
      </c>
      <c r="E321" s="32">
        <v>150000</v>
      </c>
      <c r="F321" s="32">
        <v>60000</v>
      </c>
    </row>
    <row r="322" spans="1:6" s="65" customFormat="1" ht="13.15" customHeight="1" x14ac:dyDescent="0.2">
      <c r="A322" s="123"/>
      <c r="B322" s="8" t="s">
        <v>12</v>
      </c>
      <c r="C322" s="9"/>
      <c r="D322" s="10">
        <f t="shared" ref="D322:E322" si="83">SUM(D321)</f>
        <v>325171</v>
      </c>
      <c r="E322" s="10">
        <f t="shared" si="83"/>
        <v>150000</v>
      </c>
      <c r="F322" s="10">
        <f t="shared" ref="F322" si="84">SUM(F321)</f>
        <v>60000</v>
      </c>
    </row>
    <row r="323" spans="1:6" s="65" customFormat="1" ht="13.15" customHeight="1" x14ac:dyDescent="0.2">
      <c r="A323" s="123">
        <v>43</v>
      </c>
      <c r="B323" s="5">
        <v>641320043</v>
      </c>
      <c r="C323" s="5" t="s">
        <v>119</v>
      </c>
      <c r="D323" s="7"/>
      <c r="E323" s="7"/>
      <c r="F323" s="7"/>
    </row>
    <row r="324" spans="1:6" s="65" customFormat="1" ht="13.15" customHeight="1" x14ac:dyDescent="0.2">
      <c r="A324" s="123"/>
      <c r="B324" s="5">
        <v>641430043</v>
      </c>
      <c r="C324" s="5" t="s">
        <v>109</v>
      </c>
      <c r="D324" s="7">
        <v>2654</v>
      </c>
      <c r="E324" s="7">
        <v>2654</v>
      </c>
      <c r="F324" s="7">
        <v>2654</v>
      </c>
    </row>
    <row r="325" spans="1:6" s="65" customFormat="1" ht="13.15" customHeight="1" x14ac:dyDescent="0.2">
      <c r="A325" s="123"/>
      <c r="B325" s="6">
        <v>642140043</v>
      </c>
      <c r="C325" s="11" t="s">
        <v>101</v>
      </c>
      <c r="D325" s="31">
        <v>437985</v>
      </c>
      <c r="E325" s="32">
        <v>437985</v>
      </c>
      <c r="F325" s="32">
        <v>437985</v>
      </c>
    </row>
    <row r="326" spans="1:6" s="65" customFormat="1" ht="13.15" customHeight="1" x14ac:dyDescent="0.2">
      <c r="A326" s="123"/>
      <c r="B326" s="5">
        <v>65148</v>
      </c>
      <c r="C326" s="5" t="s">
        <v>89</v>
      </c>
      <c r="D326" s="31">
        <v>1924544</v>
      </c>
      <c r="E326" s="32">
        <v>1924544</v>
      </c>
      <c r="F326" s="111">
        <v>2494544</v>
      </c>
    </row>
    <row r="327" spans="1:6" s="65" customFormat="1" ht="13.15" customHeight="1" x14ac:dyDescent="0.2">
      <c r="A327" s="123"/>
      <c r="B327" s="5">
        <v>683110043</v>
      </c>
      <c r="C327" s="5" t="s">
        <v>120</v>
      </c>
      <c r="D327" s="31">
        <v>1327</v>
      </c>
      <c r="E327" s="32">
        <v>1327</v>
      </c>
      <c r="F327" s="32">
        <v>1327</v>
      </c>
    </row>
    <row r="328" spans="1:6" s="65" customFormat="1" ht="13.15" customHeight="1" x14ac:dyDescent="0.2">
      <c r="A328" s="123"/>
      <c r="B328" s="5" t="s">
        <v>16</v>
      </c>
      <c r="C328" s="6" t="s">
        <v>17</v>
      </c>
      <c r="D328" s="31">
        <v>4090688</v>
      </c>
      <c r="E328" s="32">
        <v>6745956</v>
      </c>
      <c r="F328" s="32">
        <v>6745956</v>
      </c>
    </row>
    <row r="329" spans="1:6" s="65" customFormat="1" ht="13.15" customHeight="1" x14ac:dyDescent="0.2">
      <c r="A329" s="123"/>
      <c r="B329" s="5" t="s">
        <v>18</v>
      </c>
      <c r="C329" s="6" t="s">
        <v>19</v>
      </c>
      <c r="D329" s="31">
        <v>-3404242</v>
      </c>
      <c r="E329" s="32">
        <v>-6059510</v>
      </c>
      <c r="F329" s="32">
        <v>-6039181</v>
      </c>
    </row>
    <row r="330" spans="1:6" s="65" customFormat="1" ht="13.15" customHeight="1" x14ac:dyDescent="0.2">
      <c r="A330" s="123"/>
      <c r="B330" s="8" t="s">
        <v>23</v>
      </c>
      <c r="C330" s="11"/>
      <c r="D330" s="10">
        <f t="shared" ref="D330:F330" si="85">D323+D324+D325+D326+D327+D328+D329</f>
        <v>3052956</v>
      </c>
      <c r="E330" s="10">
        <f t="shared" si="85"/>
        <v>3052956</v>
      </c>
      <c r="F330" s="10">
        <f t="shared" si="85"/>
        <v>3643285</v>
      </c>
    </row>
    <row r="331" spans="1:6" s="65" customFormat="1" ht="13.15" customHeight="1" x14ac:dyDescent="0.2">
      <c r="A331" s="123">
        <v>51</v>
      </c>
      <c r="B331" s="5">
        <v>632311700</v>
      </c>
      <c r="C331" s="13" t="s">
        <v>24</v>
      </c>
      <c r="D331" s="7"/>
      <c r="E331" s="7"/>
      <c r="F331" s="7"/>
    </row>
    <row r="332" spans="1:6" s="65" customFormat="1" ht="13.15" customHeight="1" x14ac:dyDescent="0.2">
      <c r="A332" s="123"/>
      <c r="B332" s="5" t="s">
        <v>16</v>
      </c>
      <c r="C332" s="13" t="s">
        <v>17</v>
      </c>
      <c r="D332" s="7"/>
      <c r="E332" s="7"/>
      <c r="F332" s="7"/>
    </row>
    <row r="333" spans="1:6" s="65" customFormat="1" ht="13.15" customHeight="1" x14ac:dyDescent="0.2">
      <c r="A333" s="123"/>
      <c r="B333" s="5" t="s">
        <v>18</v>
      </c>
      <c r="C333" s="13" t="s">
        <v>19</v>
      </c>
      <c r="D333" s="7"/>
      <c r="E333" s="7"/>
      <c r="F333" s="7"/>
    </row>
    <row r="334" spans="1:6" s="65" customFormat="1" ht="13.15" customHeight="1" x14ac:dyDescent="0.2">
      <c r="A334" s="123"/>
      <c r="B334" s="15" t="s">
        <v>27</v>
      </c>
      <c r="C334" s="14"/>
      <c r="D334" s="10">
        <f t="shared" ref="D334:F334" si="86">D331+D332+D333</f>
        <v>0</v>
      </c>
      <c r="E334" s="10">
        <f t="shared" si="86"/>
        <v>0</v>
      </c>
      <c r="F334" s="10">
        <f t="shared" si="86"/>
        <v>0</v>
      </c>
    </row>
    <row r="335" spans="1:6" s="70" customFormat="1" ht="13.15" customHeight="1" x14ac:dyDescent="0.2">
      <c r="A335" s="124">
        <v>559</v>
      </c>
      <c r="B335" s="5">
        <v>632310559</v>
      </c>
      <c r="C335" s="14" t="s">
        <v>31</v>
      </c>
      <c r="D335" s="31">
        <v>5575</v>
      </c>
      <c r="E335" s="7">
        <v>5575</v>
      </c>
      <c r="F335" s="7">
        <v>5575</v>
      </c>
    </row>
    <row r="336" spans="1:6" s="70" customFormat="1" ht="13.15" customHeight="1" x14ac:dyDescent="0.2">
      <c r="A336" s="125"/>
      <c r="B336" s="5">
        <v>632410559</v>
      </c>
      <c r="C336" s="14" t="s">
        <v>32</v>
      </c>
      <c r="D336" s="33">
        <v>276063</v>
      </c>
      <c r="E336" s="7">
        <v>276063</v>
      </c>
      <c r="F336" s="7">
        <v>256691</v>
      </c>
    </row>
    <row r="337" spans="1:6" s="70" customFormat="1" ht="13.15" customHeight="1" x14ac:dyDescent="0.2">
      <c r="A337" s="125"/>
      <c r="B337" s="15" t="s">
        <v>33</v>
      </c>
      <c r="C337" s="14"/>
      <c r="D337" s="10">
        <f t="shared" ref="D337:F337" si="87">SUM(D335:D336)</f>
        <v>281638</v>
      </c>
      <c r="E337" s="10">
        <f t="shared" si="87"/>
        <v>281638</v>
      </c>
      <c r="F337" s="10">
        <f t="shared" si="87"/>
        <v>262266</v>
      </c>
    </row>
    <row r="338" spans="1:6" s="65" customFormat="1" ht="12.75" x14ac:dyDescent="0.2">
      <c r="A338" s="126"/>
      <c r="B338" s="101"/>
      <c r="C338" s="101" t="s">
        <v>121</v>
      </c>
      <c r="D338" s="10">
        <f t="shared" ref="D338:F338" si="88">+D337+D330+D322+D334</f>
        <v>3659765</v>
      </c>
      <c r="E338" s="10">
        <f t="shared" si="88"/>
        <v>3484594</v>
      </c>
      <c r="F338" s="10">
        <f t="shared" si="88"/>
        <v>3965551</v>
      </c>
    </row>
    <row r="339" spans="1:6" ht="13.15" customHeight="1" x14ac:dyDescent="0.2">
      <c r="A339" s="127" t="s">
        <v>122</v>
      </c>
      <c r="B339" s="128"/>
      <c r="C339" s="128"/>
      <c r="D339" s="128"/>
      <c r="E339" s="128"/>
      <c r="F339" s="105"/>
    </row>
    <row r="340" spans="1:6" s="65" customFormat="1" ht="13.15" customHeight="1" x14ac:dyDescent="0.2">
      <c r="A340" s="123">
        <v>11</v>
      </c>
      <c r="B340" s="5">
        <v>67111</v>
      </c>
      <c r="C340" s="6" t="s">
        <v>9</v>
      </c>
      <c r="D340" s="35">
        <v>652066</v>
      </c>
      <c r="E340" s="35">
        <v>637066</v>
      </c>
      <c r="F340" s="35">
        <v>732066</v>
      </c>
    </row>
    <row r="341" spans="1:6" s="65" customFormat="1" ht="25.9" customHeight="1" x14ac:dyDescent="0.2">
      <c r="A341" s="123"/>
      <c r="B341" s="5">
        <v>67121</v>
      </c>
      <c r="C341" s="6" t="s">
        <v>10</v>
      </c>
      <c r="D341" s="37">
        <v>3406506</v>
      </c>
      <c r="E341" s="37">
        <v>3421506</v>
      </c>
      <c r="F341" s="37">
        <v>2762971</v>
      </c>
    </row>
    <row r="342" spans="1:6" s="65" customFormat="1" ht="13.15" customHeight="1" x14ac:dyDescent="0.2">
      <c r="A342" s="123"/>
      <c r="B342" s="8" t="s">
        <v>12</v>
      </c>
      <c r="C342" s="9"/>
      <c r="D342" s="10">
        <f t="shared" ref="D342:F342" si="89">D340+D341</f>
        <v>4058572</v>
      </c>
      <c r="E342" s="10">
        <f t="shared" si="89"/>
        <v>4058572</v>
      </c>
      <c r="F342" s="10">
        <f t="shared" si="89"/>
        <v>3495037</v>
      </c>
    </row>
    <row r="343" spans="1:6" s="65" customFormat="1" ht="13.15" customHeight="1" x14ac:dyDescent="0.2">
      <c r="A343" s="123">
        <v>12</v>
      </c>
      <c r="B343" s="5">
        <v>67111</v>
      </c>
      <c r="C343" s="6" t="s">
        <v>9</v>
      </c>
      <c r="D343" s="35">
        <v>20771</v>
      </c>
      <c r="E343" s="35">
        <v>20771</v>
      </c>
      <c r="F343" s="35">
        <v>45771</v>
      </c>
    </row>
    <row r="344" spans="1:6" s="65" customFormat="1" ht="25.5" x14ac:dyDescent="0.2">
      <c r="A344" s="123"/>
      <c r="B344" s="5">
        <v>67121</v>
      </c>
      <c r="C344" s="6" t="s">
        <v>10</v>
      </c>
      <c r="D344" s="37">
        <v>1257574</v>
      </c>
      <c r="E344" s="37">
        <v>1257574</v>
      </c>
      <c r="F344" s="37">
        <v>657574</v>
      </c>
    </row>
    <row r="345" spans="1:6" s="65" customFormat="1" ht="12.75" x14ac:dyDescent="0.2">
      <c r="A345" s="123"/>
      <c r="B345" s="8" t="s">
        <v>13</v>
      </c>
      <c r="C345" s="9"/>
      <c r="D345" s="10">
        <f t="shared" ref="D345:F345" si="90">D343+D344</f>
        <v>1278345</v>
      </c>
      <c r="E345" s="10">
        <f t="shared" si="90"/>
        <v>1278345</v>
      </c>
      <c r="F345" s="10">
        <f t="shared" si="90"/>
        <v>703345</v>
      </c>
    </row>
    <row r="346" spans="1:6" s="65" customFormat="1" ht="12.75" x14ac:dyDescent="0.2">
      <c r="A346" s="123">
        <v>31</v>
      </c>
      <c r="B346" s="5">
        <v>6615</v>
      </c>
      <c r="C346" s="6" t="s">
        <v>14</v>
      </c>
      <c r="D346" s="35">
        <v>3300</v>
      </c>
      <c r="E346" s="36">
        <v>10000</v>
      </c>
      <c r="F346" s="36">
        <v>10000</v>
      </c>
    </row>
    <row r="347" spans="1:6" s="65" customFormat="1" ht="12.75" x14ac:dyDescent="0.2">
      <c r="A347" s="123"/>
      <c r="B347" s="5" t="s">
        <v>16</v>
      </c>
      <c r="C347" s="6" t="s">
        <v>17</v>
      </c>
      <c r="D347" s="37">
        <v>17495</v>
      </c>
      <c r="E347" s="38">
        <v>20602</v>
      </c>
      <c r="F347" s="38">
        <v>20602</v>
      </c>
    </row>
    <row r="348" spans="1:6" s="65" customFormat="1" ht="12.75" x14ac:dyDescent="0.2">
      <c r="A348" s="123"/>
      <c r="B348" s="5" t="s">
        <v>18</v>
      </c>
      <c r="C348" s="6" t="s">
        <v>19</v>
      </c>
      <c r="D348" s="37">
        <v>-15486</v>
      </c>
      <c r="E348" s="38">
        <v>-25293</v>
      </c>
      <c r="F348" s="38">
        <v>-25293</v>
      </c>
    </row>
    <row r="349" spans="1:6" s="65" customFormat="1" ht="12.75" x14ac:dyDescent="0.2">
      <c r="A349" s="123"/>
      <c r="B349" s="8" t="s">
        <v>20</v>
      </c>
      <c r="C349" s="9"/>
      <c r="D349" s="10">
        <f t="shared" ref="D349:F349" si="91">D346+D347+D348</f>
        <v>5309</v>
      </c>
      <c r="E349" s="10">
        <f t="shared" si="91"/>
        <v>5309</v>
      </c>
      <c r="F349" s="10">
        <f t="shared" si="91"/>
        <v>5309</v>
      </c>
    </row>
    <row r="350" spans="1:6" s="65" customFormat="1" ht="12.75" x14ac:dyDescent="0.2">
      <c r="A350" s="123">
        <v>43</v>
      </c>
      <c r="B350" s="6">
        <v>642191200</v>
      </c>
      <c r="C350" s="11" t="s">
        <v>123</v>
      </c>
      <c r="D350" s="49">
        <v>23226</v>
      </c>
      <c r="E350" s="50">
        <v>23226</v>
      </c>
      <c r="F350" s="50">
        <v>23226</v>
      </c>
    </row>
    <row r="351" spans="1:6" s="65" customFormat="1" ht="13.15" customHeight="1" x14ac:dyDescent="0.2">
      <c r="A351" s="123"/>
      <c r="B351" s="5">
        <v>65148</v>
      </c>
      <c r="C351" s="5" t="s">
        <v>89</v>
      </c>
      <c r="D351" s="51">
        <v>116796</v>
      </c>
      <c r="E351" s="52">
        <v>116796</v>
      </c>
      <c r="F351" s="52">
        <v>116796</v>
      </c>
    </row>
    <row r="352" spans="1:6" s="65" customFormat="1" ht="13.15" customHeight="1" x14ac:dyDescent="0.2">
      <c r="A352" s="123"/>
      <c r="B352" s="5" t="s">
        <v>16</v>
      </c>
      <c r="C352" s="6" t="s">
        <v>17</v>
      </c>
      <c r="D352" s="51">
        <v>78909</v>
      </c>
      <c r="E352" s="52">
        <v>184549</v>
      </c>
      <c r="F352" s="52">
        <v>184549</v>
      </c>
    </row>
    <row r="353" spans="1:6" s="65" customFormat="1" ht="13.15" customHeight="1" x14ac:dyDescent="0.2">
      <c r="A353" s="123"/>
      <c r="B353" s="5" t="s">
        <v>18</v>
      </c>
      <c r="C353" s="6" t="s">
        <v>19</v>
      </c>
      <c r="D353" s="51">
        <v>-60329</v>
      </c>
      <c r="E353" s="34">
        <v>-149621</v>
      </c>
      <c r="F353" s="34">
        <v>-144312</v>
      </c>
    </row>
    <row r="354" spans="1:6" s="65" customFormat="1" ht="13.15" customHeight="1" x14ac:dyDescent="0.2">
      <c r="A354" s="123"/>
      <c r="B354" s="8" t="s">
        <v>23</v>
      </c>
      <c r="C354" s="11"/>
      <c r="D354" s="10">
        <f t="shared" ref="D354:F354" si="92">D350+D351+D352+D353</f>
        <v>158602</v>
      </c>
      <c r="E354" s="10">
        <f t="shared" si="92"/>
        <v>174950</v>
      </c>
      <c r="F354" s="10">
        <f t="shared" si="92"/>
        <v>180259</v>
      </c>
    </row>
    <row r="355" spans="1:6" s="65" customFormat="1" ht="26.25" customHeight="1" x14ac:dyDescent="0.2">
      <c r="A355" s="123">
        <v>52</v>
      </c>
      <c r="B355" s="5">
        <v>6361</v>
      </c>
      <c r="C355" s="19" t="s">
        <v>124</v>
      </c>
      <c r="D355" s="35">
        <v>3318</v>
      </c>
      <c r="E355" s="36">
        <v>3318</v>
      </c>
      <c r="F355" s="36">
        <v>3318</v>
      </c>
    </row>
    <row r="356" spans="1:6" s="65" customFormat="1" ht="13.15" customHeight="1" x14ac:dyDescent="0.2">
      <c r="A356" s="123"/>
      <c r="B356" s="5" t="s">
        <v>16</v>
      </c>
      <c r="C356" s="6" t="s">
        <v>17</v>
      </c>
      <c r="D356" s="53">
        <v>0</v>
      </c>
      <c r="E356" s="54"/>
      <c r="F356" s="54"/>
    </row>
    <row r="357" spans="1:6" s="65" customFormat="1" ht="13.15" customHeight="1" x14ac:dyDescent="0.2">
      <c r="A357" s="123"/>
      <c r="B357" s="5" t="s">
        <v>18</v>
      </c>
      <c r="C357" s="6" t="s">
        <v>19</v>
      </c>
      <c r="D357" s="53">
        <v>0</v>
      </c>
      <c r="E357" s="54"/>
      <c r="F357" s="54"/>
    </row>
    <row r="358" spans="1:6" s="65" customFormat="1" ht="13.15" customHeight="1" x14ac:dyDescent="0.2">
      <c r="A358" s="123"/>
      <c r="B358" s="15" t="s">
        <v>30</v>
      </c>
      <c r="C358" s="14"/>
      <c r="D358" s="10">
        <f t="shared" ref="D358:F358" si="93">D355+D356+D357</f>
        <v>3318</v>
      </c>
      <c r="E358" s="10">
        <f t="shared" si="93"/>
        <v>3318</v>
      </c>
      <c r="F358" s="10">
        <f t="shared" si="93"/>
        <v>3318</v>
      </c>
    </row>
    <row r="359" spans="1:6" s="65" customFormat="1" ht="13.15" customHeight="1" x14ac:dyDescent="0.2">
      <c r="A359" s="123">
        <v>559</v>
      </c>
      <c r="B359" s="5">
        <v>632310559</v>
      </c>
      <c r="C359" s="14" t="s">
        <v>31</v>
      </c>
      <c r="D359" s="7"/>
      <c r="E359" s="7"/>
      <c r="F359" s="7"/>
    </row>
    <row r="360" spans="1:6" s="65" customFormat="1" ht="13.15" customHeight="1" x14ac:dyDescent="0.2">
      <c r="A360" s="123"/>
      <c r="B360" s="5">
        <v>632410559</v>
      </c>
      <c r="C360" s="14" t="s">
        <v>32</v>
      </c>
      <c r="D360" s="7"/>
      <c r="E360" s="7"/>
      <c r="F360" s="7"/>
    </row>
    <row r="361" spans="1:6" s="65" customFormat="1" ht="13.15" customHeight="1" x14ac:dyDescent="0.2">
      <c r="A361" s="123"/>
      <c r="B361" s="15" t="s">
        <v>33</v>
      </c>
      <c r="C361" s="14"/>
      <c r="D361" s="10">
        <f t="shared" ref="D361:F361" si="94">D360+D359</f>
        <v>0</v>
      </c>
      <c r="E361" s="10">
        <f t="shared" si="94"/>
        <v>0</v>
      </c>
      <c r="F361" s="10">
        <f t="shared" si="94"/>
        <v>0</v>
      </c>
    </row>
    <row r="362" spans="1:6" s="65" customFormat="1" ht="13.15" customHeight="1" x14ac:dyDescent="0.2">
      <c r="A362" s="124">
        <v>562</v>
      </c>
      <c r="B362" s="5">
        <v>632310562</v>
      </c>
      <c r="C362" s="14" t="s">
        <v>34</v>
      </c>
      <c r="D362" s="49">
        <v>117725</v>
      </c>
      <c r="E362" s="50">
        <v>117725</v>
      </c>
      <c r="F362" s="50">
        <v>262725</v>
      </c>
    </row>
    <row r="363" spans="1:6" s="65" customFormat="1" ht="13.15" customHeight="1" x14ac:dyDescent="0.2">
      <c r="A363" s="125"/>
      <c r="B363" s="5">
        <v>632410562</v>
      </c>
      <c r="C363" s="14" t="s">
        <v>35</v>
      </c>
      <c r="D363" s="51">
        <v>13494426</v>
      </c>
      <c r="E363" s="52">
        <v>13494426</v>
      </c>
      <c r="F363" s="52">
        <v>9694426</v>
      </c>
    </row>
    <row r="364" spans="1:6" s="65" customFormat="1" ht="13.15" customHeight="1" x14ac:dyDescent="0.2">
      <c r="A364" s="126"/>
      <c r="B364" s="15" t="s">
        <v>36</v>
      </c>
      <c r="C364" s="14"/>
      <c r="D364" s="10">
        <f t="shared" ref="D364:F364" si="95">D362+D363</f>
        <v>13612151</v>
      </c>
      <c r="E364" s="10">
        <f t="shared" si="95"/>
        <v>13612151</v>
      </c>
      <c r="F364" s="10">
        <f t="shared" si="95"/>
        <v>9957151</v>
      </c>
    </row>
    <row r="365" spans="1:6" s="65" customFormat="1" ht="25.5" x14ac:dyDescent="0.2">
      <c r="A365" s="124">
        <v>581</v>
      </c>
      <c r="B365" s="5">
        <v>632310581</v>
      </c>
      <c r="C365" s="19" t="s">
        <v>125</v>
      </c>
      <c r="D365" s="49">
        <v>0</v>
      </c>
      <c r="E365" s="50">
        <v>0</v>
      </c>
      <c r="F365" s="50"/>
    </row>
    <row r="366" spans="1:6" s="65" customFormat="1" ht="25.5" x14ac:dyDescent="0.2">
      <c r="A366" s="125"/>
      <c r="B366" s="5">
        <v>632410581</v>
      </c>
      <c r="C366" s="19" t="s">
        <v>126</v>
      </c>
      <c r="D366" s="51">
        <v>0</v>
      </c>
      <c r="E366" s="52">
        <v>100</v>
      </c>
      <c r="F366" s="52">
        <v>100</v>
      </c>
    </row>
    <row r="367" spans="1:6" s="65" customFormat="1" ht="13.15" customHeight="1" x14ac:dyDescent="0.2">
      <c r="A367" s="126"/>
      <c r="B367" s="15" t="s">
        <v>48</v>
      </c>
      <c r="C367" s="14"/>
      <c r="D367" s="10">
        <f t="shared" ref="D367:F367" si="96">D365+D366</f>
        <v>0</v>
      </c>
      <c r="E367" s="10">
        <f t="shared" si="96"/>
        <v>100</v>
      </c>
      <c r="F367" s="10">
        <f t="shared" si="96"/>
        <v>100</v>
      </c>
    </row>
    <row r="368" spans="1:6" s="65" customFormat="1" ht="13.15" customHeight="1" x14ac:dyDescent="0.2">
      <c r="A368" s="100"/>
      <c r="B368" s="101"/>
      <c r="C368" s="101" t="s">
        <v>127</v>
      </c>
      <c r="D368" s="10">
        <f>D342+D345+D349+D354+D361+D364+D358+D367</f>
        <v>19116297</v>
      </c>
      <c r="E368" s="10">
        <f>E342+E345+E349+E354+E361+E364+E358+E367</f>
        <v>19132745</v>
      </c>
      <c r="F368" s="10">
        <f>F342+F345+F349+F354+F361+F364+F358+F367</f>
        <v>14344519</v>
      </c>
    </row>
    <row r="369" spans="1:6" ht="13.15" customHeight="1" x14ac:dyDescent="0.2">
      <c r="A369" s="127" t="s">
        <v>128</v>
      </c>
      <c r="B369" s="128"/>
      <c r="C369" s="128"/>
      <c r="D369" s="128"/>
      <c r="E369" s="128"/>
      <c r="F369" s="105"/>
    </row>
    <row r="370" spans="1:6" s="65" customFormat="1" ht="13.15" customHeight="1" x14ac:dyDescent="0.2">
      <c r="A370" s="123">
        <v>11</v>
      </c>
      <c r="B370" s="5">
        <v>67111</v>
      </c>
      <c r="C370" s="6" t="s">
        <v>9</v>
      </c>
      <c r="D370" s="31">
        <v>976441</v>
      </c>
      <c r="E370" s="32">
        <v>1178394</v>
      </c>
      <c r="F370" s="111">
        <v>980614</v>
      </c>
    </row>
    <row r="371" spans="1:6" s="65" customFormat="1" ht="25.9" customHeight="1" x14ac:dyDescent="0.2">
      <c r="A371" s="123"/>
      <c r="B371" s="5">
        <v>67121</v>
      </c>
      <c r="C371" s="6" t="s">
        <v>10</v>
      </c>
      <c r="D371" s="33">
        <v>3666135</v>
      </c>
      <c r="E371" s="34">
        <v>3464182</v>
      </c>
      <c r="F371" s="112">
        <v>2455372</v>
      </c>
    </row>
    <row r="372" spans="1:6" s="65" customFormat="1" ht="13.15" customHeight="1" x14ac:dyDescent="0.2">
      <c r="A372" s="123"/>
      <c r="B372" s="8" t="s">
        <v>12</v>
      </c>
      <c r="C372" s="9"/>
      <c r="D372" s="10">
        <f t="shared" ref="D372:F372" si="97">D370+D371</f>
        <v>4642576</v>
      </c>
      <c r="E372" s="10">
        <f t="shared" si="97"/>
        <v>4642576</v>
      </c>
      <c r="F372" s="10">
        <f t="shared" si="97"/>
        <v>3435986</v>
      </c>
    </row>
    <row r="373" spans="1:6" s="65" customFormat="1" ht="13.15" customHeight="1" x14ac:dyDescent="0.2">
      <c r="A373" s="123">
        <v>12</v>
      </c>
      <c r="B373" s="5">
        <v>67111</v>
      </c>
      <c r="C373" s="6" t="s">
        <v>9</v>
      </c>
      <c r="D373" s="31">
        <v>34615</v>
      </c>
      <c r="E373" s="32">
        <v>33988</v>
      </c>
      <c r="F373" s="111">
        <v>35828</v>
      </c>
    </row>
    <row r="374" spans="1:6" s="65" customFormat="1" ht="23.45" customHeight="1" x14ac:dyDescent="0.2">
      <c r="A374" s="123"/>
      <c r="B374" s="5">
        <v>67121</v>
      </c>
      <c r="C374" s="6" t="s">
        <v>10</v>
      </c>
      <c r="D374" s="33">
        <v>132763</v>
      </c>
      <c r="E374" s="34">
        <v>132962</v>
      </c>
      <c r="F374" s="112">
        <v>137712</v>
      </c>
    </row>
    <row r="375" spans="1:6" s="65" customFormat="1" ht="13.15" customHeight="1" x14ac:dyDescent="0.2">
      <c r="A375" s="123"/>
      <c r="B375" s="8" t="s">
        <v>13</v>
      </c>
      <c r="C375" s="9"/>
      <c r="D375" s="10">
        <f t="shared" ref="D375:F375" si="98">D373+D374</f>
        <v>167378</v>
      </c>
      <c r="E375" s="10">
        <f t="shared" si="98"/>
        <v>166950</v>
      </c>
      <c r="F375" s="10">
        <f t="shared" si="98"/>
        <v>173540</v>
      </c>
    </row>
    <row r="376" spans="1:6" s="65" customFormat="1" ht="13.15" customHeight="1" x14ac:dyDescent="0.2">
      <c r="A376" s="123">
        <v>31</v>
      </c>
      <c r="B376" s="6">
        <v>6615</v>
      </c>
      <c r="C376" s="11" t="s">
        <v>14</v>
      </c>
      <c r="D376" s="31">
        <v>3559</v>
      </c>
      <c r="E376" s="32">
        <v>4000</v>
      </c>
      <c r="F376" s="32">
        <v>13672</v>
      </c>
    </row>
    <row r="377" spans="1:6" s="65" customFormat="1" ht="13.15" customHeight="1" x14ac:dyDescent="0.2">
      <c r="A377" s="123"/>
      <c r="B377" s="5" t="s">
        <v>16</v>
      </c>
      <c r="C377" s="6" t="s">
        <v>17</v>
      </c>
      <c r="D377" s="45">
        <v>423</v>
      </c>
      <c r="E377" s="34">
        <v>1672</v>
      </c>
      <c r="F377" s="34">
        <v>1672</v>
      </c>
    </row>
    <row r="378" spans="1:6" s="65" customFormat="1" ht="13.15" customHeight="1" x14ac:dyDescent="0.2">
      <c r="A378" s="123"/>
      <c r="B378" s="5" t="s">
        <v>18</v>
      </c>
      <c r="C378" s="6" t="s">
        <v>19</v>
      </c>
      <c r="D378" s="45">
        <v>0</v>
      </c>
      <c r="E378" s="34">
        <v>-1690</v>
      </c>
      <c r="F378" s="34">
        <v>-3344</v>
      </c>
    </row>
    <row r="379" spans="1:6" s="65" customFormat="1" ht="13.15" customHeight="1" x14ac:dyDescent="0.2">
      <c r="A379" s="123"/>
      <c r="B379" s="8" t="s">
        <v>20</v>
      </c>
      <c r="C379" s="12"/>
      <c r="D379" s="10">
        <f t="shared" ref="D379:F379" si="99">D376+D377+D378</f>
        <v>3982</v>
      </c>
      <c r="E379" s="10">
        <f t="shared" si="99"/>
        <v>3982</v>
      </c>
      <c r="F379" s="10">
        <f t="shared" si="99"/>
        <v>12000</v>
      </c>
    </row>
    <row r="380" spans="1:6" s="65" customFormat="1" ht="13.15" customHeight="1" x14ac:dyDescent="0.2">
      <c r="A380" s="123">
        <v>43</v>
      </c>
      <c r="B380" s="5">
        <v>642191200</v>
      </c>
      <c r="C380" s="11" t="s">
        <v>123</v>
      </c>
      <c r="D380" s="31">
        <v>92906</v>
      </c>
      <c r="E380" s="32">
        <v>90182</v>
      </c>
      <c r="F380" s="32">
        <v>90182</v>
      </c>
    </row>
    <row r="381" spans="1:6" s="65" customFormat="1" ht="13.15" customHeight="1" x14ac:dyDescent="0.2">
      <c r="A381" s="123"/>
      <c r="B381" s="5">
        <v>65148</v>
      </c>
      <c r="C381" s="11" t="s">
        <v>89</v>
      </c>
      <c r="D381" s="33">
        <v>468450</v>
      </c>
      <c r="E381" s="34">
        <v>480500</v>
      </c>
      <c r="F381" s="34">
        <v>480500</v>
      </c>
    </row>
    <row r="382" spans="1:6" s="65" customFormat="1" ht="13.15" customHeight="1" x14ac:dyDescent="0.2">
      <c r="A382" s="123"/>
      <c r="B382" s="5">
        <v>652670043</v>
      </c>
      <c r="C382" s="11" t="s">
        <v>71</v>
      </c>
      <c r="D382" s="33"/>
      <c r="E382" s="34">
        <v>3100</v>
      </c>
      <c r="F382" s="34">
        <v>3100</v>
      </c>
    </row>
    <row r="383" spans="1:6" s="65" customFormat="1" ht="13.15" customHeight="1" x14ac:dyDescent="0.2">
      <c r="A383" s="123"/>
      <c r="B383" s="5" t="s">
        <v>16</v>
      </c>
      <c r="C383" s="6" t="s">
        <v>17</v>
      </c>
      <c r="D383" s="33">
        <v>471690</v>
      </c>
      <c r="E383" s="34">
        <v>380666</v>
      </c>
      <c r="F383" s="34">
        <v>380666</v>
      </c>
    </row>
    <row r="384" spans="1:6" s="65" customFormat="1" ht="13.15" customHeight="1" x14ac:dyDescent="0.2">
      <c r="A384" s="123"/>
      <c r="B384" s="5" t="s">
        <v>18</v>
      </c>
      <c r="C384" s="6" t="s">
        <v>19</v>
      </c>
      <c r="D384" s="33">
        <v>-420528</v>
      </c>
      <c r="E384" s="34">
        <v>-341930</v>
      </c>
      <c r="F384" s="34">
        <v>-346546</v>
      </c>
    </row>
    <row r="385" spans="1:6" s="65" customFormat="1" ht="13.15" customHeight="1" x14ac:dyDescent="0.2">
      <c r="A385" s="123"/>
      <c r="B385" s="8" t="s">
        <v>23</v>
      </c>
      <c r="C385" s="12"/>
      <c r="D385" s="10">
        <f t="shared" ref="D385" si="100">D380+D381+D383+D384</f>
        <v>612518</v>
      </c>
      <c r="E385" s="10">
        <f>E380+E381+E383+E384+E382</f>
        <v>612518</v>
      </c>
      <c r="F385" s="10">
        <f>F380+F381+F383+F384+F382</f>
        <v>607902</v>
      </c>
    </row>
    <row r="386" spans="1:6" s="65" customFormat="1" ht="13.15" customHeight="1" x14ac:dyDescent="0.2">
      <c r="A386" s="123">
        <v>51</v>
      </c>
      <c r="B386" s="5">
        <v>632311700</v>
      </c>
      <c r="C386" s="13" t="s">
        <v>24</v>
      </c>
      <c r="D386" s="60">
        <v>0</v>
      </c>
      <c r="E386" s="36">
        <v>64800</v>
      </c>
      <c r="F386" s="36">
        <v>64794</v>
      </c>
    </row>
    <row r="387" spans="1:6" s="65" customFormat="1" ht="13.15" customHeight="1" x14ac:dyDescent="0.2">
      <c r="A387" s="123"/>
      <c r="B387" s="5">
        <v>632411700</v>
      </c>
      <c r="C387" s="13" t="s">
        <v>25</v>
      </c>
      <c r="D387" s="45">
        <v>0</v>
      </c>
      <c r="E387" s="38">
        <v>500000</v>
      </c>
      <c r="F387" s="38">
        <v>500000</v>
      </c>
    </row>
    <row r="388" spans="1:6" s="65" customFormat="1" ht="13.15" customHeight="1" x14ac:dyDescent="0.2">
      <c r="A388" s="123"/>
      <c r="B388" s="5" t="s">
        <v>16</v>
      </c>
      <c r="C388" s="13" t="s">
        <v>17</v>
      </c>
      <c r="D388" s="33">
        <v>105545</v>
      </c>
      <c r="E388" s="34">
        <v>0</v>
      </c>
      <c r="F388" s="34"/>
    </row>
    <row r="389" spans="1:6" s="65" customFormat="1" ht="13.15" customHeight="1" x14ac:dyDescent="0.2">
      <c r="A389" s="123"/>
      <c r="B389" s="5" t="s">
        <v>18</v>
      </c>
      <c r="C389" s="13" t="s">
        <v>19</v>
      </c>
      <c r="D389" s="33">
        <v>-1927</v>
      </c>
      <c r="E389" s="34">
        <v>-462112</v>
      </c>
      <c r="F389" s="34"/>
    </row>
    <row r="390" spans="1:6" s="65" customFormat="1" ht="13.15" customHeight="1" x14ac:dyDescent="0.2">
      <c r="A390" s="123"/>
      <c r="B390" s="15" t="s">
        <v>27</v>
      </c>
      <c r="C390" s="14"/>
      <c r="D390" s="10">
        <f t="shared" ref="D390:F390" si="101">D386+D387+D388+D389</f>
        <v>103618</v>
      </c>
      <c r="E390" s="10">
        <f t="shared" si="101"/>
        <v>102688</v>
      </c>
      <c r="F390" s="10">
        <f t="shared" si="101"/>
        <v>564794</v>
      </c>
    </row>
    <row r="391" spans="1:6" s="65" customFormat="1" ht="13.15" customHeight="1" x14ac:dyDescent="0.2">
      <c r="A391" s="134">
        <v>559</v>
      </c>
      <c r="B391" s="5">
        <v>632310559</v>
      </c>
      <c r="C391" s="14" t="s">
        <v>31</v>
      </c>
      <c r="D391" s="31">
        <v>185162</v>
      </c>
      <c r="E391" s="32">
        <v>142368</v>
      </c>
      <c r="F391" s="111">
        <v>91891</v>
      </c>
    </row>
    <row r="392" spans="1:6" s="65" customFormat="1" ht="13.15" customHeight="1" x14ac:dyDescent="0.2">
      <c r="A392" s="135"/>
      <c r="B392" s="5">
        <v>632410559</v>
      </c>
      <c r="C392" s="14" t="s">
        <v>32</v>
      </c>
      <c r="D392" s="33">
        <v>575395</v>
      </c>
      <c r="E392" s="34">
        <v>615747</v>
      </c>
      <c r="F392" s="112">
        <v>204750</v>
      </c>
    </row>
    <row r="393" spans="1:6" s="65" customFormat="1" ht="13.15" customHeight="1" x14ac:dyDescent="0.2">
      <c r="A393" s="135"/>
      <c r="B393" s="15" t="s">
        <v>33</v>
      </c>
      <c r="C393" s="14"/>
      <c r="D393" s="10">
        <f t="shared" ref="D393:F393" si="102">D391+D392</f>
        <v>760557</v>
      </c>
      <c r="E393" s="10">
        <f t="shared" si="102"/>
        <v>758115</v>
      </c>
      <c r="F393" s="10">
        <f t="shared" si="102"/>
        <v>296641</v>
      </c>
    </row>
    <row r="394" spans="1:6" s="65" customFormat="1" ht="25.5" x14ac:dyDescent="0.2">
      <c r="A394" s="135">
        <v>581</v>
      </c>
      <c r="B394" s="80">
        <v>632410581</v>
      </c>
      <c r="C394" s="81" t="s">
        <v>129</v>
      </c>
      <c r="D394" s="7"/>
      <c r="E394" s="7">
        <v>5000</v>
      </c>
      <c r="F394" s="7">
        <v>5000</v>
      </c>
    </row>
    <row r="395" spans="1:6" s="65" customFormat="1" ht="13.15" customHeight="1" x14ac:dyDescent="0.2">
      <c r="A395" s="135"/>
      <c r="B395" s="15" t="s">
        <v>48</v>
      </c>
      <c r="C395" s="14"/>
      <c r="D395" s="10">
        <f>D394</f>
        <v>0</v>
      </c>
      <c r="E395" s="10">
        <f>E394</f>
        <v>5000</v>
      </c>
      <c r="F395" s="10">
        <f>F394</f>
        <v>5000</v>
      </c>
    </row>
    <row r="396" spans="1:6" ht="13.15" customHeight="1" x14ac:dyDescent="0.2">
      <c r="A396" s="79"/>
      <c r="B396" s="101"/>
      <c r="C396" s="101" t="s">
        <v>130</v>
      </c>
      <c r="D396" s="10">
        <f>D372+D375+D379+D385+D390+D393+D395</f>
        <v>6290629</v>
      </c>
      <c r="E396" s="10">
        <f>E372+E375+E379+E385+E390+E393+E395</f>
        <v>6291829</v>
      </c>
      <c r="F396" s="10">
        <f>F372+F375+F379+F385+F390+F393+F395</f>
        <v>5095863</v>
      </c>
    </row>
    <row r="397" spans="1:6" ht="13.15" customHeight="1" x14ac:dyDescent="0.2">
      <c r="A397" s="127" t="s">
        <v>131</v>
      </c>
      <c r="B397" s="128"/>
      <c r="C397" s="128"/>
      <c r="D397" s="128"/>
      <c r="E397" s="128"/>
      <c r="F397" s="105"/>
    </row>
    <row r="398" spans="1:6" s="65" customFormat="1" ht="13.15" customHeight="1" x14ac:dyDescent="0.2">
      <c r="A398" s="123">
        <v>11</v>
      </c>
      <c r="B398" s="5">
        <v>67111</v>
      </c>
      <c r="C398" s="6" t="s">
        <v>9</v>
      </c>
      <c r="D398" s="31">
        <v>740157</v>
      </c>
      <c r="E398" s="32">
        <v>821957</v>
      </c>
      <c r="F398" s="32">
        <v>889958</v>
      </c>
    </row>
    <row r="399" spans="1:6" s="65" customFormat="1" ht="25.9" customHeight="1" x14ac:dyDescent="0.2">
      <c r="A399" s="123"/>
      <c r="B399" s="5">
        <v>67121</v>
      </c>
      <c r="C399" s="6" t="s">
        <v>10</v>
      </c>
      <c r="D399" s="33">
        <v>2450012</v>
      </c>
      <c r="E399" s="34">
        <v>2668212</v>
      </c>
      <c r="F399" s="34">
        <v>3190211</v>
      </c>
    </row>
    <row r="400" spans="1:6" s="65" customFormat="1" ht="27" customHeight="1" x14ac:dyDescent="0.2">
      <c r="A400" s="123"/>
      <c r="B400" s="5">
        <v>67141</v>
      </c>
      <c r="C400" s="6" t="s">
        <v>11</v>
      </c>
      <c r="D400" s="33">
        <v>514964</v>
      </c>
      <c r="E400" s="34">
        <v>514964</v>
      </c>
      <c r="F400" s="34">
        <v>514964</v>
      </c>
    </row>
    <row r="401" spans="1:6" s="65" customFormat="1" ht="13.15" customHeight="1" x14ac:dyDescent="0.2">
      <c r="A401" s="123"/>
      <c r="B401" s="8" t="s">
        <v>12</v>
      </c>
      <c r="C401" s="9"/>
      <c r="D401" s="10">
        <f t="shared" ref="D401:F401" si="103">SUM(D398+D399+D400)</f>
        <v>3705133</v>
      </c>
      <c r="E401" s="10">
        <f t="shared" si="103"/>
        <v>4005133</v>
      </c>
      <c r="F401" s="10">
        <f t="shared" si="103"/>
        <v>4595133</v>
      </c>
    </row>
    <row r="402" spans="1:6" s="65" customFormat="1" ht="12.75" x14ac:dyDescent="0.2">
      <c r="A402" s="123">
        <v>12</v>
      </c>
      <c r="B402" s="5">
        <v>67111</v>
      </c>
      <c r="C402" s="6" t="s">
        <v>9</v>
      </c>
      <c r="D402" s="31">
        <v>17376</v>
      </c>
      <c r="E402" s="32">
        <v>26976</v>
      </c>
      <c r="F402" s="32">
        <v>26976</v>
      </c>
    </row>
    <row r="403" spans="1:6" s="65" customFormat="1" ht="24.6" customHeight="1" x14ac:dyDescent="0.2">
      <c r="A403" s="123"/>
      <c r="B403" s="5">
        <v>67121</v>
      </c>
      <c r="C403" s="6" t="s">
        <v>10</v>
      </c>
      <c r="D403" s="33">
        <v>58232</v>
      </c>
      <c r="E403" s="34">
        <v>48632</v>
      </c>
      <c r="F403" s="34">
        <v>48632</v>
      </c>
    </row>
    <row r="404" spans="1:6" s="65" customFormat="1" ht="13.15" customHeight="1" x14ac:dyDescent="0.2">
      <c r="A404" s="123"/>
      <c r="B404" s="8" t="s">
        <v>13</v>
      </c>
      <c r="C404" s="9"/>
      <c r="D404" s="10">
        <f t="shared" ref="D404:F404" si="104">D402+D403</f>
        <v>75608</v>
      </c>
      <c r="E404" s="10">
        <f t="shared" si="104"/>
        <v>75608</v>
      </c>
      <c r="F404" s="10">
        <f t="shared" si="104"/>
        <v>75608</v>
      </c>
    </row>
    <row r="405" spans="1:6" s="65" customFormat="1" ht="13.15" customHeight="1" x14ac:dyDescent="0.2">
      <c r="A405" s="123">
        <v>43</v>
      </c>
      <c r="B405" s="5">
        <v>642191200</v>
      </c>
      <c r="C405" s="11" t="s">
        <v>123</v>
      </c>
      <c r="D405" s="31">
        <v>265446</v>
      </c>
      <c r="E405" s="32">
        <v>132000</v>
      </c>
      <c r="F405" s="32">
        <v>132000</v>
      </c>
    </row>
    <row r="406" spans="1:6" s="65" customFormat="1" ht="13.15" customHeight="1" x14ac:dyDescent="0.2">
      <c r="A406" s="123"/>
      <c r="B406" s="5">
        <v>65148</v>
      </c>
      <c r="C406" s="11" t="s">
        <v>89</v>
      </c>
      <c r="D406" s="33">
        <v>29199</v>
      </c>
      <c r="E406" s="34">
        <v>423272</v>
      </c>
      <c r="F406" s="34">
        <v>490363</v>
      </c>
    </row>
    <row r="407" spans="1:6" s="65" customFormat="1" ht="13.15" customHeight="1" x14ac:dyDescent="0.2">
      <c r="A407" s="123"/>
      <c r="B407" s="5" t="s">
        <v>16</v>
      </c>
      <c r="C407" s="6" t="s">
        <v>17</v>
      </c>
      <c r="D407" s="33">
        <v>113213</v>
      </c>
      <c r="E407" s="34">
        <v>182181</v>
      </c>
      <c r="F407" s="34">
        <v>182181</v>
      </c>
    </row>
    <row r="408" spans="1:6" s="65" customFormat="1" ht="13.15" customHeight="1" x14ac:dyDescent="0.2">
      <c r="A408" s="123"/>
      <c r="B408" s="5" t="s">
        <v>18</v>
      </c>
      <c r="C408" s="6" t="s">
        <v>19</v>
      </c>
      <c r="D408" s="33">
        <v>-99543</v>
      </c>
      <c r="E408" s="34">
        <v>-16909</v>
      </c>
      <c r="F408" s="34">
        <v>-5000</v>
      </c>
    </row>
    <row r="409" spans="1:6" s="65" customFormat="1" ht="13.15" customHeight="1" x14ac:dyDescent="0.2">
      <c r="A409" s="123"/>
      <c r="B409" s="8" t="s">
        <v>23</v>
      </c>
      <c r="C409" s="12"/>
      <c r="D409" s="10">
        <f t="shared" ref="D409:F409" si="105">D405+D406+D407+D408</f>
        <v>308315</v>
      </c>
      <c r="E409" s="10">
        <f t="shared" si="105"/>
        <v>720544</v>
      </c>
      <c r="F409" s="10">
        <f t="shared" si="105"/>
        <v>799544</v>
      </c>
    </row>
    <row r="410" spans="1:6" s="65" customFormat="1" ht="13.15" customHeight="1" x14ac:dyDescent="0.2">
      <c r="A410" s="123">
        <v>51</v>
      </c>
      <c r="B410" s="5">
        <v>632311700</v>
      </c>
      <c r="C410" s="13" t="s">
        <v>24</v>
      </c>
      <c r="D410" s="60">
        <v>0</v>
      </c>
      <c r="E410" s="39">
        <v>0</v>
      </c>
      <c r="F410" s="39">
        <v>0</v>
      </c>
    </row>
    <row r="411" spans="1:6" s="65" customFormat="1" ht="13.15" customHeight="1" x14ac:dyDescent="0.2">
      <c r="A411" s="123"/>
      <c r="B411" s="5">
        <v>632411700</v>
      </c>
      <c r="C411" s="13" t="s">
        <v>25</v>
      </c>
      <c r="D411" s="45">
        <v>0</v>
      </c>
      <c r="E411" s="34">
        <v>0</v>
      </c>
      <c r="F411" s="34">
        <v>0</v>
      </c>
    </row>
    <row r="412" spans="1:6" s="65" customFormat="1" ht="13.15" customHeight="1" x14ac:dyDescent="0.2">
      <c r="A412" s="123"/>
      <c r="B412" s="5" t="s">
        <v>16</v>
      </c>
      <c r="C412" s="13" t="s">
        <v>17</v>
      </c>
      <c r="D412" s="33">
        <v>436432</v>
      </c>
      <c r="E412" s="34">
        <v>206917</v>
      </c>
      <c r="F412" s="34">
        <v>206917</v>
      </c>
    </row>
    <row r="413" spans="1:6" s="65" customFormat="1" ht="13.15" customHeight="1" x14ac:dyDescent="0.2">
      <c r="A413" s="123"/>
      <c r="B413" s="5" t="s">
        <v>18</v>
      </c>
      <c r="C413" s="13" t="s">
        <v>19</v>
      </c>
      <c r="D413" s="45">
        <v>0</v>
      </c>
      <c r="E413" s="40">
        <v>0</v>
      </c>
      <c r="F413" s="40">
        <v>0</v>
      </c>
    </row>
    <row r="414" spans="1:6" s="65" customFormat="1" ht="13.15" customHeight="1" x14ac:dyDescent="0.2">
      <c r="A414" s="123"/>
      <c r="B414" s="15" t="s">
        <v>27</v>
      </c>
      <c r="C414" s="14"/>
      <c r="D414" s="10">
        <f t="shared" ref="D414:F414" si="106">D410+D411+D412+D413</f>
        <v>436432</v>
      </c>
      <c r="E414" s="10">
        <f t="shared" si="106"/>
        <v>206917</v>
      </c>
      <c r="F414" s="10">
        <f t="shared" si="106"/>
        <v>206917</v>
      </c>
    </row>
    <row r="415" spans="1:6" s="65" customFormat="1" ht="13.15" customHeight="1" x14ac:dyDescent="0.2">
      <c r="A415" s="123">
        <v>559</v>
      </c>
      <c r="B415" s="82">
        <v>632310559</v>
      </c>
      <c r="C415" s="14" t="s">
        <v>31</v>
      </c>
      <c r="D415" s="60">
        <v>0</v>
      </c>
      <c r="E415" s="32">
        <v>40000</v>
      </c>
      <c r="F415" s="32">
        <v>40000</v>
      </c>
    </row>
    <row r="416" spans="1:6" s="65" customFormat="1" ht="13.15" customHeight="1" x14ac:dyDescent="0.2">
      <c r="A416" s="123"/>
      <c r="B416" s="82">
        <v>632410559</v>
      </c>
      <c r="C416" s="14" t="s">
        <v>32</v>
      </c>
      <c r="D416" s="33">
        <v>79634</v>
      </c>
      <c r="E416" s="34">
        <v>39634</v>
      </c>
      <c r="F416" s="34">
        <v>39634</v>
      </c>
    </row>
    <row r="417" spans="1:6" s="65" customFormat="1" ht="13.15" customHeight="1" x14ac:dyDescent="0.2">
      <c r="A417" s="123"/>
      <c r="B417" s="83" t="s">
        <v>33</v>
      </c>
      <c r="C417" s="14"/>
      <c r="D417" s="10">
        <f t="shared" ref="D417:F417" si="107">D415+D416</f>
        <v>79634</v>
      </c>
      <c r="E417" s="10">
        <f t="shared" si="107"/>
        <v>79634</v>
      </c>
      <c r="F417" s="10">
        <f t="shared" si="107"/>
        <v>79634</v>
      </c>
    </row>
    <row r="418" spans="1:6" s="65" customFormat="1" ht="13.15" customHeight="1" x14ac:dyDescent="0.2">
      <c r="A418" s="123">
        <v>581</v>
      </c>
      <c r="B418" s="82">
        <v>632410581</v>
      </c>
      <c r="C418" s="14" t="s">
        <v>32</v>
      </c>
      <c r="D418" s="10">
        <v>0</v>
      </c>
      <c r="E418" s="34">
        <v>5000</v>
      </c>
      <c r="F418" s="34">
        <v>5000</v>
      </c>
    </row>
    <row r="419" spans="1:6" s="65" customFormat="1" ht="13.15" customHeight="1" x14ac:dyDescent="0.2">
      <c r="A419" s="123"/>
      <c r="B419" s="15" t="s">
        <v>48</v>
      </c>
      <c r="C419" s="14"/>
      <c r="D419" s="10"/>
      <c r="E419" s="10">
        <f>E418</f>
        <v>5000</v>
      </c>
      <c r="F419" s="10">
        <f>F418</f>
        <v>5000</v>
      </c>
    </row>
    <row r="420" spans="1:6" s="65" customFormat="1" ht="13.15" customHeight="1" x14ac:dyDescent="0.2">
      <c r="A420" s="79"/>
      <c r="B420" s="101"/>
      <c r="C420" s="101" t="s">
        <v>132</v>
      </c>
      <c r="D420" s="10">
        <f>D401+D404+D409+D414+D417+D419</f>
        <v>4605122</v>
      </c>
      <c r="E420" s="10">
        <f>E401+E404+E409+E414+E417+E419</f>
        <v>5092836</v>
      </c>
      <c r="F420" s="10">
        <f>F401+F404+F409+F414+F417+F419</f>
        <v>5761836</v>
      </c>
    </row>
    <row r="421" spans="1:6" ht="13.15" customHeight="1" x14ac:dyDescent="0.2">
      <c r="A421" s="127" t="s">
        <v>133</v>
      </c>
      <c r="B421" s="128"/>
      <c r="C421" s="128"/>
      <c r="D421" s="128"/>
      <c r="E421" s="128"/>
      <c r="F421" s="105"/>
    </row>
    <row r="422" spans="1:6" s="65" customFormat="1" ht="13.15" customHeight="1" x14ac:dyDescent="0.2">
      <c r="A422" s="123">
        <v>11</v>
      </c>
      <c r="B422" s="5">
        <v>67111</v>
      </c>
      <c r="C422" s="6" t="s">
        <v>9</v>
      </c>
      <c r="D422" s="31">
        <v>447939</v>
      </c>
      <c r="E422" s="32">
        <v>927939</v>
      </c>
      <c r="F422" s="111">
        <v>546686</v>
      </c>
    </row>
    <row r="423" spans="1:6" s="65" customFormat="1" ht="22.9" customHeight="1" x14ac:dyDescent="0.2">
      <c r="A423" s="123"/>
      <c r="B423" s="5">
        <v>67121</v>
      </c>
      <c r="C423" s="6" t="s">
        <v>10</v>
      </c>
      <c r="D423" s="33">
        <v>2153428</v>
      </c>
      <c r="E423" s="34">
        <v>1673428</v>
      </c>
      <c r="F423" s="112">
        <v>1437446</v>
      </c>
    </row>
    <row r="424" spans="1:6" s="65" customFormat="1" ht="13.15" customHeight="1" x14ac:dyDescent="0.2">
      <c r="A424" s="123"/>
      <c r="B424" s="8" t="s">
        <v>12</v>
      </c>
      <c r="C424" s="9"/>
      <c r="D424" s="10">
        <f t="shared" ref="D424:F424" si="108">D422+D423</f>
        <v>2601367</v>
      </c>
      <c r="E424" s="10">
        <f t="shared" si="108"/>
        <v>2601367</v>
      </c>
      <c r="F424" s="10">
        <f t="shared" si="108"/>
        <v>1984132</v>
      </c>
    </row>
    <row r="425" spans="1:6" s="65" customFormat="1" ht="13.15" customHeight="1" x14ac:dyDescent="0.2">
      <c r="A425" s="123">
        <v>43</v>
      </c>
      <c r="B425" s="5">
        <v>642191200</v>
      </c>
      <c r="C425" s="11" t="s">
        <v>123</v>
      </c>
      <c r="D425" s="31">
        <v>26545</v>
      </c>
      <c r="E425" s="32">
        <v>27000</v>
      </c>
      <c r="F425" s="32">
        <v>27000</v>
      </c>
    </row>
    <row r="426" spans="1:6" s="65" customFormat="1" ht="13.15" customHeight="1" x14ac:dyDescent="0.2">
      <c r="A426" s="123"/>
      <c r="B426" s="5">
        <v>65148</v>
      </c>
      <c r="C426" s="11" t="s">
        <v>89</v>
      </c>
      <c r="D426" s="33">
        <v>167231</v>
      </c>
      <c r="E426" s="34">
        <v>200000</v>
      </c>
      <c r="F426" s="34">
        <v>200000</v>
      </c>
    </row>
    <row r="427" spans="1:6" s="65" customFormat="1" ht="13.15" customHeight="1" x14ac:dyDescent="0.2">
      <c r="A427" s="123"/>
      <c r="B427" s="5" t="s">
        <v>16</v>
      </c>
      <c r="C427" s="6" t="s">
        <v>17</v>
      </c>
      <c r="D427" s="33">
        <v>13366</v>
      </c>
      <c r="E427" s="34">
        <v>134111</v>
      </c>
      <c r="F427" s="34">
        <v>134111</v>
      </c>
    </row>
    <row r="428" spans="1:6" s="65" customFormat="1" ht="13.15" customHeight="1" x14ac:dyDescent="0.2">
      <c r="A428" s="123"/>
      <c r="B428" s="5" t="s">
        <v>18</v>
      </c>
      <c r="C428" s="6" t="s">
        <v>19</v>
      </c>
      <c r="D428" s="33">
        <v>-13498</v>
      </c>
      <c r="E428" s="34">
        <v>-167467</v>
      </c>
      <c r="F428" s="34">
        <v>-167467</v>
      </c>
    </row>
    <row r="429" spans="1:6" s="65" customFormat="1" ht="13.15" customHeight="1" x14ac:dyDescent="0.2">
      <c r="A429" s="123"/>
      <c r="B429" s="8" t="s">
        <v>23</v>
      </c>
      <c r="C429" s="12"/>
      <c r="D429" s="10">
        <f t="shared" ref="D429:F429" si="109">D425+D426+D427+D428</f>
        <v>193644</v>
      </c>
      <c r="E429" s="10">
        <f t="shared" si="109"/>
        <v>193644</v>
      </c>
      <c r="F429" s="10">
        <f t="shared" si="109"/>
        <v>193644</v>
      </c>
    </row>
    <row r="430" spans="1:6" s="65" customFormat="1" ht="13.15" customHeight="1" x14ac:dyDescent="0.2">
      <c r="A430" s="123">
        <v>52</v>
      </c>
      <c r="B430" s="5">
        <v>6342</v>
      </c>
      <c r="C430" s="14" t="s">
        <v>134</v>
      </c>
      <c r="D430" s="31">
        <v>132723</v>
      </c>
      <c r="E430" s="7">
        <v>132723</v>
      </c>
      <c r="F430" s="7">
        <v>132723</v>
      </c>
    </row>
    <row r="431" spans="1:6" s="65" customFormat="1" ht="13.15" customHeight="1" x14ac:dyDescent="0.2">
      <c r="A431" s="123"/>
      <c r="B431" s="5" t="s">
        <v>16</v>
      </c>
      <c r="C431" s="6" t="s">
        <v>17</v>
      </c>
      <c r="D431" s="7"/>
      <c r="E431" s="7">
        <v>0</v>
      </c>
      <c r="F431" s="7">
        <v>0</v>
      </c>
    </row>
    <row r="432" spans="1:6" s="65" customFormat="1" ht="13.15" customHeight="1" x14ac:dyDescent="0.2">
      <c r="A432" s="123"/>
      <c r="B432" s="5" t="s">
        <v>18</v>
      </c>
      <c r="C432" s="6" t="s">
        <v>19</v>
      </c>
      <c r="D432" s="7"/>
      <c r="E432" s="7">
        <v>0</v>
      </c>
      <c r="F432" s="7">
        <v>0</v>
      </c>
    </row>
    <row r="433" spans="1:6" s="65" customFormat="1" ht="13.15" customHeight="1" x14ac:dyDescent="0.2">
      <c r="A433" s="123"/>
      <c r="B433" s="15" t="s">
        <v>30</v>
      </c>
      <c r="C433" s="14"/>
      <c r="D433" s="10">
        <f t="shared" ref="D433:F433" si="110">D430+D431+D432</f>
        <v>132723</v>
      </c>
      <c r="E433" s="10">
        <f t="shared" si="110"/>
        <v>132723</v>
      </c>
      <c r="F433" s="10">
        <f t="shared" si="110"/>
        <v>132723</v>
      </c>
    </row>
    <row r="434" spans="1:6" s="65" customFormat="1" ht="27" customHeight="1" x14ac:dyDescent="0.2">
      <c r="A434" s="124">
        <v>5762</v>
      </c>
      <c r="B434" s="5">
        <v>632315762</v>
      </c>
      <c r="C434" s="19" t="s">
        <v>43</v>
      </c>
      <c r="D434" s="31">
        <v>132723</v>
      </c>
      <c r="E434" s="7">
        <v>132723</v>
      </c>
      <c r="F434" s="7">
        <v>0</v>
      </c>
    </row>
    <row r="435" spans="1:6" s="65" customFormat="1" ht="25.15" customHeight="1" x14ac:dyDescent="0.2">
      <c r="A435" s="125"/>
      <c r="B435" s="5">
        <v>632415762</v>
      </c>
      <c r="C435" s="19" t="s">
        <v>44</v>
      </c>
      <c r="D435" s="33">
        <v>530891</v>
      </c>
      <c r="E435" s="7">
        <v>530891</v>
      </c>
      <c r="F435" s="7">
        <v>0</v>
      </c>
    </row>
    <row r="436" spans="1:6" ht="13.15" customHeight="1" x14ac:dyDescent="0.2">
      <c r="A436" s="125"/>
      <c r="B436" s="15" t="s">
        <v>45</v>
      </c>
      <c r="C436" s="14"/>
      <c r="D436" s="10">
        <f t="shared" ref="D436:F436" si="111">D434+D435</f>
        <v>663614</v>
      </c>
      <c r="E436" s="10">
        <f t="shared" si="111"/>
        <v>663614</v>
      </c>
      <c r="F436" s="10">
        <f t="shared" si="111"/>
        <v>0</v>
      </c>
    </row>
    <row r="437" spans="1:6" s="65" customFormat="1" ht="12.75" x14ac:dyDescent="0.2">
      <c r="A437" s="124">
        <v>5765211</v>
      </c>
      <c r="B437" s="5">
        <v>632315765</v>
      </c>
      <c r="C437" s="19" t="s">
        <v>135</v>
      </c>
      <c r="D437" s="31">
        <v>0</v>
      </c>
      <c r="E437" s="7">
        <v>0</v>
      </c>
      <c r="F437" s="7">
        <v>117235</v>
      </c>
    </row>
    <row r="438" spans="1:6" ht="13.15" customHeight="1" x14ac:dyDescent="0.2">
      <c r="A438" s="125"/>
      <c r="B438" s="15" t="s">
        <v>136</v>
      </c>
      <c r="C438" s="14"/>
      <c r="D438" s="10">
        <f>D437</f>
        <v>0</v>
      </c>
      <c r="E438" s="10">
        <f t="shared" ref="E438:F438" si="112">E437</f>
        <v>0</v>
      </c>
      <c r="F438" s="10">
        <f t="shared" si="112"/>
        <v>117235</v>
      </c>
    </row>
    <row r="439" spans="1:6" ht="13.15" customHeight="1" x14ac:dyDescent="0.2">
      <c r="A439" s="79"/>
      <c r="B439" s="101"/>
      <c r="C439" s="101" t="s">
        <v>137</v>
      </c>
      <c r="D439" s="55">
        <f t="shared" ref="D439:E439" si="113">D424+D429+D433+D436</f>
        <v>3591348</v>
      </c>
      <c r="E439" s="55">
        <f t="shared" si="113"/>
        <v>3591348</v>
      </c>
      <c r="F439" s="55">
        <f>F424+F429+F433+F436+F438</f>
        <v>2427734</v>
      </c>
    </row>
    <row r="440" spans="1:6" ht="13.15" customHeight="1" x14ac:dyDescent="0.2">
      <c r="A440" s="139"/>
      <c r="B440" s="139"/>
      <c r="C440" s="139"/>
      <c r="D440" s="56"/>
      <c r="E440" s="56"/>
      <c r="F440" s="56"/>
    </row>
    <row r="441" spans="1:6" ht="13.15" customHeight="1" x14ac:dyDescent="0.2">
      <c r="A441" s="140" t="s">
        <v>138</v>
      </c>
      <c r="B441" s="140"/>
      <c r="C441" s="140"/>
      <c r="D441" s="90">
        <f>D60+D65+D74+D83+D106+D120+D140+D184+D212+D244+D288+D319+D338+D368+D396+D420+D439</f>
        <v>1405401996</v>
      </c>
      <c r="E441" s="90">
        <f>E60+E65+E74+E83+E106+E120+E140+E184+E212+E244+E288+E319+E338+E368+E396+E420+E439</f>
        <v>1527796552</v>
      </c>
      <c r="F441" s="90">
        <f>F60+F65+F74+F83+F106+F120+F140+F184+F212+F244+F288+F319+F338+F368+F396+F420+F439</f>
        <v>1589737909</v>
      </c>
    </row>
    <row r="442" spans="1:6" ht="13.15" customHeight="1" x14ac:dyDescent="0.2">
      <c r="A442" s="23"/>
      <c r="B442" s="23"/>
      <c r="C442" s="23"/>
      <c r="D442" s="24"/>
      <c r="E442" s="24"/>
      <c r="F442" s="24"/>
    </row>
    <row r="443" spans="1:6" ht="13.15" customHeight="1" x14ac:dyDescent="0.2">
      <c r="B443" s="25"/>
      <c r="C443" s="25"/>
      <c r="D443" s="25"/>
      <c r="E443" s="87"/>
      <c r="F443" s="87"/>
    </row>
    <row r="444" spans="1:6" ht="13.15" customHeight="1" x14ac:dyDescent="0.2">
      <c r="A444" s="136"/>
      <c r="B444" s="136"/>
      <c r="C444" s="136"/>
      <c r="D444" s="25"/>
      <c r="E444" s="25"/>
      <c r="F444" s="25"/>
    </row>
    <row r="445" spans="1:6" ht="13.15" customHeight="1" x14ac:dyDescent="0.2">
      <c r="B445" s="137"/>
      <c r="C445" s="137"/>
      <c r="D445" s="138"/>
      <c r="E445" s="138"/>
    </row>
    <row r="446" spans="1:6" ht="12.75" x14ac:dyDescent="0.2">
      <c r="A446" s="99"/>
      <c r="B446" s="1"/>
      <c r="C446" s="1"/>
      <c r="D446" s="138"/>
      <c r="E446" s="138"/>
    </row>
    <row r="447" spans="1:6" ht="13.15" customHeight="1" x14ac:dyDescent="0.2">
      <c r="A447" s="99"/>
    </row>
    <row r="448" spans="1:6" ht="13.15" customHeight="1" x14ac:dyDescent="0.2">
      <c r="A448" s="99"/>
      <c r="B448" s="1"/>
      <c r="C448" s="1"/>
      <c r="D448" s="63"/>
      <c r="E448" s="63"/>
      <c r="F448" s="63"/>
    </row>
    <row r="449" spans="1:6" ht="13.15" customHeight="1" x14ac:dyDescent="0.2">
      <c r="A449" s="99"/>
      <c r="B449" s="1"/>
      <c r="C449" s="1"/>
      <c r="D449" s="1"/>
      <c r="E449" s="1"/>
      <c r="F449" s="1"/>
    </row>
    <row r="450" spans="1:6" ht="13.15" customHeight="1" x14ac:dyDescent="0.2">
      <c r="A450" s="99"/>
      <c r="B450" s="1"/>
      <c r="C450" s="1"/>
      <c r="D450" s="1"/>
      <c r="E450" s="1"/>
      <c r="F450" s="1"/>
    </row>
    <row r="451" spans="1:6" ht="13.15" customHeight="1" x14ac:dyDescent="0.2">
      <c r="A451" s="99"/>
      <c r="B451" s="1"/>
      <c r="C451" s="1"/>
      <c r="D451" s="1"/>
      <c r="E451" s="1"/>
      <c r="F451" s="1"/>
    </row>
    <row r="452" spans="1:6" ht="13.15" customHeight="1" x14ac:dyDescent="0.2">
      <c r="A452" s="99"/>
      <c r="B452" s="1"/>
      <c r="C452" s="1"/>
      <c r="D452" s="1"/>
      <c r="E452" s="1"/>
      <c r="F452" s="1"/>
    </row>
    <row r="453" spans="1:6" ht="13.15" customHeight="1" x14ac:dyDescent="0.2">
      <c r="A453" s="99"/>
      <c r="B453" s="1"/>
      <c r="C453" s="1"/>
      <c r="D453" s="1"/>
      <c r="E453" s="1"/>
      <c r="F453" s="1"/>
    </row>
  </sheetData>
  <mergeCells count="125">
    <mergeCell ref="A444:C444"/>
    <mergeCell ref="B445:C445"/>
    <mergeCell ref="D445:E445"/>
    <mergeCell ref="D446:E446"/>
    <mergeCell ref="A422:A424"/>
    <mergeCell ref="A425:A429"/>
    <mergeCell ref="A430:A433"/>
    <mergeCell ref="A440:C440"/>
    <mergeCell ref="A441:C441"/>
    <mergeCell ref="A434:A436"/>
    <mergeCell ref="A437:A438"/>
    <mergeCell ref="A402:A404"/>
    <mergeCell ref="A405:A409"/>
    <mergeCell ref="A410:A414"/>
    <mergeCell ref="A415:A417"/>
    <mergeCell ref="A418:A419"/>
    <mergeCell ref="A421:E421"/>
    <mergeCell ref="A380:A385"/>
    <mergeCell ref="A386:A390"/>
    <mergeCell ref="A391:A393"/>
    <mergeCell ref="A394:A395"/>
    <mergeCell ref="A397:E397"/>
    <mergeCell ref="A398:A401"/>
    <mergeCell ref="A362:A364"/>
    <mergeCell ref="A365:A367"/>
    <mergeCell ref="A369:E369"/>
    <mergeCell ref="A370:A372"/>
    <mergeCell ref="A373:A375"/>
    <mergeCell ref="A376:A379"/>
    <mergeCell ref="A340:A342"/>
    <mergeCell ref="A343:A345"/>
    <mergeCell ref="A346:A349"/>
    <mergeCell ref="A350:A354"/>
    <mergeCell ref="A355:A358"/>
    <mergeCell ref="A359:A361"/>
    <mergeCell ref="A320:E320"/>
    <mergeCell ref="A321:A322"/>
    <mergeCell ref="A323:A330"/>
    <mergeCell ref="A331:A334"/>
    <mergeCell ref="A335:A338"/>
    <mergeCell ref="A339:E339"/>
    <mergeCell ref="A293:A296"/>
    <mergeCell ref="A297:A304"/>
    <mergeCell ref="A305:A309"/>
    <mergeCell ref="A310:A313"/>
    <mergeCell ref="A314:A316"/>
    <mergeCell ref="A317:A319"/>
    <mergeCell ref="A275:A277"/>
    <mergeCell ref="A278:A280"/>
    <mergeCell ref="A281:A283"/>
    <mergeCell ref="A284:A287"/>
    <mergeCell ref="A289:E289"/>
    <mergeCell ref="A290:A292"/>
    <mergeCell ref="A246:A249"/>
    <mergeCell ref="A250:A252"/>
    <mergeCell ref="A253:A257"/>
    <mergeCell ref="A258:A265"/>
    <mergeCell ref="A266:A270"/>
    <mergeCell ref="A271:A274"/>
    <mergeCell ref="A226:A229"/>
    <mergeCell ref="A230:A233"/>
    <mergeCell ref="A234:A236"/>
    <mergeCell ref="A237:A239"/>
    <mergeCell ref="A240:A244"/>
    <mergeCell ref="A245:E245"/>
    <mergeCell ref="A206:A208"/>
    <mergeCell ref="A209:A212"/>
    <mergeCell ref="A213:E213"/>
    <mergeCell ref="A214:A217"/>
    <mergeCell ref="A218:A220"/>
    <mergeCell ref="A221:A225"/>
    <mergeCell ref="A185:E185"/>
    <mergeCell ref="A186:A188"/>
    <mergeCell ref="A189:A191"/>
    <mergeCell ref="A192:A196"/>
    <mergeCell ref="A197:A200"/>
    <mergeCell ref="A201:A205"/>
    <mergeCell ref="A154:A162"/>
    <mergeCell ref="A163:A167"/>
    <mergeCell ref="A168:A172"/>
    <mergeCell ref="A173:A175"/>
    <mergeCell ref="A176:A179"/>
    <mergeCell ref="A180:A184"/>
    <mergeCell ref="A132:A133"/>
    <mergeCell ref="A134:A140"/>
    <mergeCell ref="A141:E141"/>
    <mergeCell ref="A142:A145"/>
    <mergeCell ref="A146:A148"/>
    <mergeCell ref="A149:A153"/>
    <mergeCell ref="A107:E107"/>
    <mergeCell ref="A108:A110"/>
    <mergeCell ref="A111:A115"/>
    <mergeCell ref="A116:A120"/>
    <mergeCell ref="A121:E121"/>
    <mergeCell ref="A122:A131"/>
    <mergeCell ref="A76:A78"/>
    <mergeCell ref="A79:A83"/>
    <mergeCell ref="A84:E84"/>
    <mergeCell ref="A85:A92"/>
    <mergeCell ref="A93:A101"/>
    <mergeCell ref="A102:A106"/>
    <mergeCell ref="A62:A65"/>
    <mergeCell ref="A66:E66"/>
    <mergeCell ref="A67:A69"/>
    <mergeCell ref="A70:A71"/>
    <mergeCell ref="A72:A74"/>
    <mergeCell ref="A75:E75"/>
    <mergeCell ref="A52:A55"/>
    <mergeCell ref="A56:A59"/>
    <mergeCell ref="A61:E61"/>
    <mergeCell ref="A18:A22"/>
    <mergeCell ref="A23:A28"/>
    <mergeCell ref="A29:A33"/>
    <mergeCell ref="A34:A36"/>
    <mergeCell ref="A37:A39"/>
    <mergeCell ref="A40:A42"/>
    <mergeCell ref="A1:E1"/>
    <mergeCell ref="A4:C4"/>
    <mergeCell ref="A5:E5"/>
    <mergeCell ref="A6:A9"/>
    <mergeCell ref="A10:A12"/>
    <mergeCell ref="A13:A17"/>
    <mergeCell ref="A43:A45"/>
    <mergeCell ref="A46:A48"/>
    <mergeCell ref="A49:A51"/>
  </mergeCells>
  <pageMargins left="0.31496062992125984" right="0.19685039370078741" top="0.23622047244094491" bottom="0.39370078740157483" header="0.23622047244094491" footer="0.19685039370078741"/>
  <pageSetup paperSize="9" scale="70" orientation="portrait" r:id="rId1"/>
  <headerFooter alignWithMargins="0">
    <oddFooter>&amp;C&amp;P</oddFooter>
  </headerFooter>
  <rowBreaks count="5" manualBreakCount="5">
    <brk id="65" max="6" man="1"/>
    <brk id="140" max="6" man="1"/>
    <brk id="212" max="6" man="1"/>
    <brk id="288" max="6" man="1"/>
    <brk id="3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J8" sqref="J8"/>
    </sheetView>
  </sheetViews>
  <sheetFormatPr defaultRowHeight="12.75" x14ac:dyDescent="0.2"/>
  <cols>
    <col min="1" max="1" width="8.85546875" customWidth="1"/>
    <col min="2" max="2" width="13.5703125" customWidth="1"/>
    <col min="3" max="3" width="64.5703125" customWidth="1"/>
    <col min="4" max="4" width="14.7109375" customWidth="1"/>
    <col min="5" max="6" width="13.7109375" bestFit="1" customWidth="1"/>
  </cols>
  <sheetData>
    <row r="1" spans="1:6" ht="51" x14ac:dyDescent="0.2">
      <c r="A1" s="3" t="s">
        <v>1</v>
      </c>
      <c r="B1" s="3" t="s">
        <v>2</v>
      </c>
      <c r="C1" s="3" t="s">
        <v>3</v>
      </c>
      <c r="D1" s="77" t="s">
        <v>4</v>
      </c>
      <c r="E1" s="98" t="s">
        <v>5</v>
      </c>
      <c r="F1" s="98" t="s">
        <v>6</v>
      </c>
    </row>
    <row r="2" spans="1:6" x14ac:dyDescent="0.2">
      <c r="A2" s="129" t="s">
        <v>108</v>
      </c>
      <c r="B2" s="130"/>
      <c r="C2" s="130"/>
      <c r="D2" s="130"/>
      <c r="E2" s="130"/>
      <c r="F2" s="105"/>
    </row>
    <row r="3" spans="1:6" x14ac:dyDescent="0.2">
      <c r="A3" s="123">
        <v>11</v>
      </c>
      <c r="B3" s="5">
        <v>67111</v>
      </c>
      <c r="C3" s="6" t="s">
        <v>9</v>
      </c>
      <c r="D3" s="7">
        <v>397704</v>
      </c>
      <c r="E3" s="7">
        <v>397704</v>
      </c>
      <c r="F3" s="7">
        <v>397704</v>
      </c>
    </row>
    <row r="4" spans="1:6" ht="25.5" x14ac:dyDescent="0.2">
      <c r="A4" s="123"/>
      <c r="B4" s="5">
        <v>67121</v>
      </c>
      <c r="C4" s="6" t="s">
        <v>10</v>
      </c>
      <c r="D4" s="7">
        <v>0</v>
      </c>
      <c r="E4" s="7">
        <v>0</v>
      </c>
      <c r="F4" s="7">
        <v>570477</v>
      </c>
    </row>
    <row r="5" spans="1:6" ht="25.5" x14ac:dyDescent="0.2">
      <c r="A5" s="123"/>
      <c r="B5" s="5">
        <v>67141</v>
      </c>
      <c r="C5" s="6" t="s">
        <v>11</v>
      </c>
      <c r="D5" s="7">
        <v>1459951</v>
      </c>
      <c r="E5" s="7">
        <v>1459951</v>
      </c>
      <c r="F5" s="7">
        <v>1459951</v>
      </c>
    </row>
    <row r="6" spans="1:6" x14ac:dyDescent="0.2">
      <c r="A6" s="123"/>
      <c r="B6" s="8" t="s">
        <v>12</v>
      </c>
      <c r="C6" s="9"/>
      <c r="D6" s="10">
        <f>SUM(D3+D5+D4)</f>
        <v>1857655</v>
      </c>
      <c r="E6" s="10">
        <f t="shared" ref="E6:F6" si="0">SUM(E3+E5+E4)</f>
        <v>1857655</v>
      </c>
      <c r="F6" s="10">
        <f t="shared" si="0"/>
        <v>2428132</v>
      </c>
    </row>
    <row r="7" spans="1:6" x14ac:dyDescent="0.2">
      <c r="A7" s="123">
        <v>12</v>
      </c>
      <c r="B7" s="5">
        <v>67111</v>
      </c>
      <c r="C7" s="6" t="s">
        <v>9</v>
      </c>
      <c r="D7" s="7">
        <v>9224</v>
      </c>
      <c r="E7" s="7">
        <v>9224</v>
      </c>
      <c r="F7" s="7">
        <v>11507</v>
      </c>
    </row>
    <row r="8" spans="1:6" ht="25.5" x14ac:dyDescent="0.2">
      <c r="A8" s="123"/>
      <c r="B8" s="5">
        <v>67121</v>
      </c>
      <c r="C8" s="6" t="s">
        <v>10</v>
      </c>
      <c r="D8" s="7">
        <v>0</v>
      </c>
      <c r="E8" s="7">
        <v>0</v>
      </c>
      <c r="F8" s="7">
        <v>0</v>
      </c>
    </row>
    <row r="9" spans="1:6" x14ac:dyDescent="0.2">
      <c r="A9" s="123"/>
      <c r="B9" s="8" t="s">
        <v>13</v>
      </c>
      <c r="C9" s="9"/>
      <c r="D9" s="10">
        <f t="shared" ref="D9:F9" si="1">D7+D8</f>
        <v>9224</v>
      </c>
      <c r="E9" s="10">
        <f t="shared" si="1"/>
        <v>9224</v>
      </c>
      <c r="F9" s="10">
        <f t="shared" si="1"/>
        <v>11507</v>
      </c>
    </row>
    <row r="10" spans="1:6" x14ac:dyDescent="0.2">
      <c r="A10" s="124">
        <v>31</v>
      </c>
      <c r="B10" s="5">
        <v>641430031</v>
      </c>
      <c r="C10" s="5" t="s">
        <v>63</v>
      </c>
      <c r="D10" s="7"/>
      <c r="E10" s="7">
        <v>3100</v>
      </c>
      <c r="F10" s="7">
        <v>2000</v>
      </c>
    </row>
    <row r="11" spans="1:6" x14ac:dyDescent="0.2">
      <c r="A11" s="125"/>
      <c r="B11" s="5">
        <v>6615</v>
      </c>
      <c r="C11" s="6" t="s">
        <v>14</v>
      </c>
      <c r="D11" s="7">
        <v>26545</v>
      </c>
      <c r="E11" s="7">
        <v>26545</v>
      </c>
      <c r="F11" s="7">
        <v>34565</v>
      </c>
    </row>
    <row r="12" spans="1:6" x14ac:dyDescent="0.2">
      <c r="A12" s="125"/>
      <c r="B12" s="5" t="s">
        <v>16</v>
      </c>
      <c r="C12" s="6" t="s">
        <v>17</v>
      </c>
      <c r="D12" s="7"/>
      <c r="E12" s="7">
        <v>38428</v>
      </c>
      <c r="F12" s="7">
        <v>38428</v>
      </c>
    </row>
    <row r="13" spans="1:6" x14ac:dyDescent="0.2">
      <c r="A13" s="125"/>
      <c r="B13" s="5" t="s">
        <v>18</v>
      </c>
      <c r="C13" s="6" t="s">
        <v>19</v>
      </c>
      <c r="D13" s="7"/>
      <c r="E13" s="7">
        <v>-41528</v>
      </c>
      <c r="F13" s="7">
        <v>-38448</v>
      </c>
    </row>
    <row r="14" spans="1:6" x14ac:dyDescent="0.2">
      <c r="A14" s="126"/>
      <c r="B14" s="15" t="s">
        <v>20</v>
      </c>
      <c r="C14" s="14"/>
      <c r="D14" s="10">
        <f>SUM(D11:D13)</f>
        <v>26545</v>
      </c>
      <c r="E14" s="10">
        <f>SUM(E10:E13)</f>
        <v>26545</v>
      </c>
      <c r="F14" s="10">
        <f>SUM(F10:F13)</f>
        <v>36545</v>
      </c>
    </row>
    <row r="15" spans="1:6" x14ac:dyDescent="0.2">
      <c r="A15" s="123">
        <v>43</v>
      </c>
      <c r="B15" s="6">
        <v>641430043</v>
      </c>
      <c r="C15" s="11" t="s">
        <v>109</v>
      </c>
      <c r="D15" s="7">
        <v>26549</v>
      </c>
      <c r="E15" s="7">
        <v>26549</v>
      </c>
      <c r="F15" s="7">
        <v>26549</v>
      </c>
    </row>
    <row r="16" spans="1:6" x14ac:dyDescent="0.2">
      <c r="A16" s="123"/>
      <c r="B16" s="6">
        <v>641510043</v>
      </c>
      <c r="C16" s="11" t="s">
        <v>110</v>
      </c>
      <c r="D16" s="7">
        <v>0</v>
      </c>
      <c r="E16" s="7">
        <v>0</v>
      </c>
      <c r="F16" s="7">
        <v>0</v>
      </c>
    </row>
    <row r="17" spans="1:6" x14ac:dyDescent="0.2">
      <c r="A17" s="123"/>
      <c r="B17" s="6">
        <v>642140043</v>
      </c>
      <c r="C17" s="11" t="s">
        <v>101</v>
      </c>
      <c r="D17" s="7">
        <v>1858119</v>
      </c>
      <c r="E17" s="7">
        <v>1858119</v>
      </c>
      <c r="F17" s="7">
        <v>1858119</v>
      </c>
    </row>
    <row r="18" spans="1:6" x14ac:dyDescent="0.2">
      <c r="A18" s="123"/>
      <c r="B18" s="5">
        <v>65148</v>
      </c>
      <c r="C18" s="5" t="s">
        <v>89</v>
      </c>
      <c r="D18" s="7">
        <v>2853540</v>
      </c>
      <c r="E18" s="7">
        <v>2853540</v>
      </c>
      <c r="F18" s="116">
        <v>3753540</v>
      </c>
    </row>
    <row r="19" spans="1:6" x14ac:dyDescent="0.2">
      <c r="A19" s="123"/>
      <c r="B19" s="5">
        <v>683110043</v>
      </c>
      <c r="C19" s="5" t="s">
        <v>73</v>
      </c>
      <c r="D19" s="7">
        <v>4313</v>
      </c>
      <c r="E19" s="7">
        <v>4313</v>
      </c>
      <c r="F19" s="116">
        <v>5883</v>
      </c>
    </row>
    <row r="20" spans="1:6" x14ac:dyDescent="0.2">
      <c r="A20" s="123"/>
      <c r="B20" s="5" t="s">
        <v>16</v>
      </c>
      <c r="C20" s="6" t="s">
        <v>17</v>
      </c>
      <c r="D20" s="7">
        <v>1694927</v>
      </c>
      <c r="E20" s="7">
        <v>4173584</v>
      </c>
      <c r="F20" s="116">
        <v>4173584</v>
      </c>
    </row>
    <row r="21" spans="1:6" x14ac:dyDescent="0.2">
      <c r="A21" s="123"/>
      <c r="B21" s="5" t="s">
        <v>18</v>
      </c>
      <c r="C21" s="6" t="s">
        <v>19</v>
      </c>
      <c r="D21" s="7">
        <v>-1165270</v>
      </c>
      <c r="E21" s="7">
        <v>-3396398</v>
      </c>
      <c r="F21" s="116">
        <v>-2971041</v>
      </c>
    </row>
    <row r="22" spans="1:6" x14ac:dyDescent="0.2">
      <c r="A22" s="123"/>
      <c r="B22" s="8" t="s">
        <v>23</v>
      </c>
      <c r="C22" s="11"/>
      <c r="D22" s="10">
        <f>D15+D16+D17+D18+D19+D20+D21</f>
        <v>5272178</v>
      </c>
      <c r="E22" s="10">
        <f t="shared" ref="E22:F22" si="2">E15+E16+E17+E18+E19+E20+E21</f>
        <v>5519707</v>
      </c>
      <c r="F22" s="117">
        <f t="shared" si="2"/>
        <v>6846634</v>
      </c>
    </row>
    <row r="23" spans="1:6" x14ac:dyDescent="0.2">
      <c r="A23" s="123">
        <v>51</v>
      </c>
      <c r="B23" s="5">
        <v>632311700</v>
      </c>
      <c r="C23" s="13" t="s">
        <v>24</v>
      </c>
      <c r="D23" s="7"/>
      <c r="E23" s="7"/>
      <c r="F23" s="116"/>
    </row>
    <row r="24" spans="1:6" x14ac:dyDescent="0.2">
      <c r="A24" s="123"/>
      <c r="B24" s="5">
        <v>632411700</v>
      </c>
      <c r="C24" s="13" t="s">
        <v>25</v>
      </c>
      <c r="D24" s="7"/>
      <c r="E24" s="7"/>
      <c r="F24" s="116">
        <v>123100</v>
      </c>
    </row>
    <row r="25" spans="1:6" x14ac:dyDescent="0.2">
      <c r="A25" s="123"/>
      <c r="B25" s="5" t="s">
        <v>16</v>
      </c>
      <c r="C25" s="6" t="s">
        <v>17</v>
      </c>
      <c r="D25" s="7">
        <v>133</v>
      </c>
      <c r="E25" s="7">
        <v>5628</v>
      </c>
      <c r="F25" s="7">
        <v>5628</v>
      </c>
    </row>
    <row r="26" spans="1:6" x14ac:dyDescent="0.2">
      <c r="A26" s="123"/>
      <c r="B26" s="5" t="s">
        <v>18</v>
      </c>
      <c r="C26" s="6" t="s">
        <v>19</v>
      </c>
      <c r="D26" s="7">
        <v>-133</v>
      </c>
      <c r="E26" s="7">
        <v>-5628</v>
      </c>
      <c r="F26" s="7">
        <v>-5628</v>
      </c>
    </row>
    <row r="27" spans="1:6" x14ac:dyDescent="0.2">
      <c r="A27" s="123"/>
      <c r="B27" s="15" t="s">
        <v>27</v>
      </c>
      <c r="C27" s="14"/>
      <c r="D27" s="10">
        <f t="shared" ref="D27:F27" si="3">D23+D24+D25+D26</f>
        <v>0</v>
      </c>
      <c r="E27" s="10">
        <f t="shared" si="3"/>
        <v>0</v>
      </c>
      <c r="F27" s="10">
        <f t="shared" si="3"/>
        <v>123100</v>
      </c>
    </row>
    <row r="28" spans="1:6" ht="25.5" x14ac:dyDescent="0.2">
      <c r="A28" s="123">
        <v>52</v>
      </c>
      <c r="B28" s="5">
        <v>6394</v>
      </c>
      <c r="C28" s="6" t="s">
        <v>93</v>
      </c>
      <c r="D28" s="7">
        <v>26545</v>
      </c>
      <c r="E28" s="7">
        <v>26545</v>
      </c>
      <c r="F28" s="7">
        <v>0</v>
      </c>
    </row>
    <row r="29" spans="1:6" x14ac:dyDescent="0.2">
      <c r="A29" s="123"/>
      <c r="B29" s="5" t="s">
        <v>16</v>
      </c>
      <c r="C29" s="6" t="s">
        <v>17</v>
      </c>
      <c r="D29" s="7"/>
      <c r="E29" s="7"/>
      <c r="F29" s="7"/>
    </row>
    <row r="30" spans="1:6" x14ac:dyDescent="0.2">
      <c r="A30" s="123"/>
      <c r="B30" s="5" t="s">
        <v>18</v>
      </c>
      <c r="C30" s="6" t="s">
        <v>19</v>
      </c>
      <c r="D30" s="7"/>
      <c r="E30" s="7"/>
      <c r="F30" s="7"/>
    </row>
    <row r="31" spans="1:6" x14ac:dyDescent="0.2">
      <c r="A31" s="123"/>
      <c r="B31" s="15" t="s">
        <v>30</v>
      </c>
      <c r="C31" s="14"/>
      <c r="D31" s="10">
        <f t="shared" ref="D31:F31" si="4">SUM(D28:D30)</f>
        <v>26545</v>
      </c>
      <c r="E31" s="10">
        <f t="shared" si="4"/>
        <v>26545</v>
      </c>
      <c r="F31" s="10">
        <f t="shared" si="4"/>
        <v>0</v>
      </c>
    </row>
    <row r="32" spans="1:6" x14ac:dyDescent="0.2">
      <c r="A32" s="123">
        <v>559</v>
      </c>
      <c r="B32" s="5">
        <v>632310559</v>
      </c>
      <c r="C32" s="14" t="s">
        <v>31</v>
      </c>
      <c r="D32" s="7">
        <v>72972</v>
      </c>
      <c r="E32" s="7">
        <v>72972</v>
      </c>
      <c r="F32" s="7">
        <v>80657</v>
      </c>
    </row>
    <row r="33" spans="1:6" x14ac:dyDescent="0.2">
      <c r="A33" s="123"/>
      <c r="B33" s="5">
        <v>632410559</v>
      </c>
      <c r="C33" s="14" t="s">
        <v>32</v>
      </c>
      <c r="D33" s="7">
        <v>237574</v>
      </c>
      <c r="E33" s="7">
        <v>0</v>
      </c>
      <c r="F33" s="7">
        <v>0</v>
      </c>
    </row>
    <row r="34" spans="1:6" x14ac:dyDescent="0.2">
      <c r="A34" s="123"/>
      <c r="B34" s="15" t="s">
        <v>33</v>
      </c>
      <c r="C34" s="14"/>
      <c r="D34" s="10">
        <f t="shared" ref="D34:F34" si="5">D32+D33</f>
        <v>310546</v>
      </c>
      <c r="E34" s="10">
        <f t="shared" si="5"/>
        <v>72972</v>
      </c>
      <c r="F34" s="10">
        <f t="shared" si="5"/>
        <v>80657</v>
      </c>
    </row>
    <row r="35" spans="1:6" x14ac:dyDescent="0.2">
      <c r="A35" s="123">
        <v>562</v>
      </c>
      <c r="B35" s="5">
        <v>632310562</v>
      </c>
      <c r="C35" s="14" t="s">
        <v>34</v>
      </c>
      <c r="D35" s="7">
        <v>68551</v>
      </c>
      <c r="E35" s="7">
        <v>68551</v>
      </c>
      <c r="F35" s="110">
        <v>92424</v>
      </c>
    </row>
    <row r="36" spans="1:6" x14ac:dyDescent="0.2">
      <c r="A36" s="123"/>
      <c r="B36" s="5">
        <v>632410562</v>
      </c>
      <c r="C36" s="14" t="s">
        <v>35</v>
      </c>
      <c r="D36" s="7">
        <v>0</v>
      </c>
      <c r="E36" s="7">
        <v>0</v>
      </c>
      <c r="F36" s="7">
        <v>0</v>
      </c>
    </row>
    <row r="37" spans="1:6" x14ac:dyDescent="0.2">
      <c r="A37" s="123"/>
      <c r="B37" s="15" t="s">
        <v>36</v>
      </c>
      <c r="C37" s="14"/>
      <c r="D37" s="10">
        <f t="shared" ref="D37:F37" si="6">D35+D36</f>
        <v>68551</v>
      </c>
      <c r="E37" s="10">
        <f t="shared" si="6"/>
        <v>68551</v>
      </c>
      <c r="F37" s="10">
        <f t="shared" si="6"/>
        <v>92424</v>
      </c>
    </row>
    <row r="38" spans="1:6" x14ac:dyDescent="0.2">
      <c r="A38" s="123">
        <v>581</v>
      </c>
      <c r="B38" s="5">
        <v>632310581</v>
      </c>
      <c r="C38" s="14" t="s">
        <v>46</v>
      </c>
      <c r="D38" s="7">
        <v>55610</v>
      </c>
      <c r="E38" s="7">
        <v>26677</v>
      </c>
      <c r="F38" s="7">
        <v>0</v>
      </c>
    </row>
    <row r="39" spans="1:6" x14ac:dyDescent="0.2">
      <c r="A39" s="123"/>
      <c r="B39" s="5">
        <v>632410581</v>
      </c>
      <c r="C39" s="14" t="s">
        <v>47</v>
      </c>
      <c r="D39" s="7">
        <v>3812356</v>
      </c>
      <c r="E39" s="7">
        <v>1559935</v>
      </c>
      <c r="F39" s="7">
        <v>450861</v>
      </c>
    </row>
    <row r="40" spans="1:6" x14ac:dyDescent="0.2">
      <c r="A40" s="123"/>
      <c r="B40" s="15" t="s">
        <v>48</v>
      </c>
      <c r="C40" s="14"/>
      <c r="D40" s="10">
        <f t="shared" ref="D40:F40" si="7">D38+D39</f>
        <v>3867966</v>
      </c>
      <c r="E40" s="10">
        <f t="shared" si="7"/>
        <v>1586612</v>
      </c>
      <c r="F40" s="10">
        <f t="shared" si="7"/>
        <v>450861</v>
      </c>
    </row>
    <row r="41" spans="1:6" x14ac:dyDescent="0.2">
      <c r="A41" s="124">
        <v>71</v>
      </c>
      <c r="B41" s="5">
        <v>723110071</v>
      </c>
      <c r="C41" s="14" t="s">
        <v>111</v>
      </c>
      <c r="D41" s="10"/>
      <c r="E41" s="85"/>
      <c r="F41" s="85"/>
    </row>
    <row r="42" spans="1:6" x14ac:dyDescent="0.2">
      <c r="A42" s="125"/>
      <c r="B42" s="5" t="s">
        <v>16</v>
      </c>
      <c r="C42" s="14" t="s">
        <v>17</v>
      </c>
      <c r="D42" s="10"/>
      <c r="E42" s="85">
        <v>2654</v>
      </c>
      <c r="F42" s="85">
        <v>2654</v>
      </c>
    </row>
    <row r="43" spans="1:6" x14ac:dyDescent="0.2">
      <c r="A43" s="125"/>
      <c r="B43" s="5" t="s">
        <v>18</v>
      </c>
      <c r="C43" s="14" t="s">
        <v>19</v>
      </c>
      <c r="D43" s="10"/>
      <c r="E43" s="85">
        <v>-2654</v>
      </c>
      <c r="F43" s="85">
        <v>-2654</v>
      </c>
    </row>
    <row r="44" spans="1:6" x14ac:dyDescent="0.2">
      <c r="A44" s="126"/>
      <c r="B44" s="15" t="s">
        <v>85</v>
      </c>
      <c r="C44" s="14"/>
      <c r="D44" s="10">
        <f>SUM(D41:D43)</f>
        <v>0</v>
      </c>
      <c r="E44" s="10">
        <f>SUM(E41:E43)</f>
        <v>0</v>
      </c>
      <c r="F44" s="10">
        <f>SUM(F41:F43)</f>
        <v>0</v>
      </c>
    </row>
    <row r="45" spans="1:6" x14ac:dyDescent="0.2">
      <c r="A45" s="79"/>
      <c r="B45" s="113"/>
      <c r="C45" s="113" t="s">
        <v>112</v>
      </c>
      <c r="D45" s="10">
        <f>D6+D9+D22+D27+D31+D34+D37+D40+D14+D44</f>
        <v>11439210</v>
      </c>
      <c r="E45" s="10">
        <f>E6+E9+E22+E27+E31+E34+E37+E40+E14+E44</f>
        <v>9167811</v>
      </c>
      <c r="F45" s="10">
        <f>F6+F9+F22+F27+F31+F34+F37+F40+F14+F44</f>
        <v>10069860</v>
      </c>
    </row>
  </sheetData>
  <mergeCells count="11">
    <mergeCell ref="A28:A31"/>
    <mergeCell ref="A32:A34"/>
    <mergeCell ref="A35:A37"/>
    <mergeCell ref="A38:A40"/>
    <mergeCell ref="A41:A44"/>
    <mergeCell ref="A23:A27"/>
    <mergeCell ref="A2:E2"/>
    <mergeCell ref="A3:A6"/>
    <mergeCell ref="A7:A9"/>
    <mergeCell ref="A10:A14"/>
    <mergeCell ref="A15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Prihodi za unos-2. reb.</vt:lpstr>
      <vt:lpstr>LUS</vt:lpstr>
      <vt:lpstr>'Prihodi za unos-2. reb.'!Ispis_naslova</vt:lpstr>
      <vt:lpstr>'Prihodi za unos-2. reb.'!Podrucje_ispisa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Dragana Antisic</cp:lastModifiedBy>
  <cp:revision/>
  <dcterms:created xsi:type="dcterms:W3CDTF">2008-10-30T13:39:44Z</dcterms:created>
  <dcterms:modified xsi:type="dcterms:W3CDTF">2024-02-12T11:47:19Z</dcterms:modified>
  <cp:category/>
  <cp:contentStatus/>
</cp:coreProperties>
</file>