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.antisic\Desktop\2026\Ivanka Stilinović\"/>
    </mc:Choice>
  </mc:AlternateContent>
  <xr:revisionPtr revIDLastSave="0" documentId="13_ncr:1_{CDC595F0-3086-4276-8BCB-B9213963279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065-Plan prihoda-priprema" sheetId="5" r:id="rId1"/>
    <sheet name="Sheet1" sheetId="6" r:id="rId2"/>
  </sheets>
  <definedNames>
    <definedName name="_xlnm._FilterDatabase" localSheetId="0" hidden="1">'065-Plan prihoda-priprema'!$A$2:$G$435</definedName>
    <definedName name="_xlnm.Print_Area" localSheetId="0">'065-Plan prihoda-priprema'!$A$1:$D$435</definedName>
    <definedName name="_xlnm.Print_Titles" localSheetId="0">'065-Plan prihoda-priprema'!$2:$2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6" l="1"/>
  <c r="F44" i="6"/>
  <c r="E44" i="6"/>
  <c r="G40" i="6"/>
  <c r="F40" i="6"/>
  <c r="E40" i="6"/>
  <c r="G38" i="6"/>
  <c r="F38" i="6"/>
  <c r="E38" i="6"/>
  <c r="G35" i="6"/>
  <c r="F35" i="6"/>
  <c r="E35" i="6"/>
  <c r="G33" i="6"/>
  <c r="F33" i="6"/>
  <c r="E33" i="6"/>
  <c r="G30" i="6"/>
  <c r="F30" i="6"/>
  <c r="E30" i="6"/>
  <c r="G26" i="6"/>
  <c r="F26" i="6"/>
  <c r="E26" i="6"/>
  <c r="G23" i="6"/>
  <c r="F23" i="6"/>
  <c r="E23" i="6"/>
  <c r="G15" i="6"/>
  <c r="F15" i="6"/>
  <c r="E15" i="6"/>
  <c r="G10" i="6"/>
  <c r="F10" i="6"/>
  <c r="E10" i="6"/>
  <c r="G7" i="6"/>
  <c r="F7" i="6"/>
  <c r="E7" i="6"/>
  <c r="I270" i="5"/>
  <c r="I269" i="5"/>
  <c r="I265" i="5"/>
  <c r="K261" i="5"/>
  <c r="J261" i="5"/>
  <c r="I261" i="5"/>
  <c r="J260" i="5"/>
  <c r="I260" i="5"/>
  <c r="J257" i="5"/>
  <c r="I257" i="5"/>
  <c r="J253" i="5"/>
  <c r="I253" i="5"/>
  <c r="J251" i="5"/>
  <c r="I251" i="5"/>
  <c r="G45" i="6" l="1"/>
  <c r="E45" i="6"/>
  <c r="F45" i="6"/>
  <c r="E310" i="5"/>
  <c r="F270" i="5"/>
  <c r="G270" i="5"/>
  <c r="E270" i="5"/>
  <c r="F255" i="5"/>
  <c r="G255" i="5"/>
  <c r="E255" i="5"/>
  <c r="F357" i="5"/>
  <c r="G357" i="5"/>
  <c r="E357" i="5"/>
  <c r="F51" i="5"/>
  <c r="G51" i="5"/>
  <c r="E51" i="5"/>
  <c r="F42" i="5"/>
  <c r="G42" i="5"/>
  <c r="E42" i="5"/>
  <c r="F25" i="5"/>
  <c r="G25" i="5"/>
  <c r="E25" i="5"/>
  <c r="E8" i="5"/>
  <c r="F298" i="5"/>
  <c r="G298" i="5"/>
  <c r="E298" i="5"/>
  <c r="G260" i="5"/>
  <c r="F260" i="5"/>
  <c r="E260" i="5"/>
  <c r="G263" i="5"/>
  <c r="F263" i="5"/>
  <c r="E263" i="5"/>
  <c r="G197" i="5"/>
  <c r="F197" i="5"/>
  <c r="E197" i="5"/>
  <c r="G192" i="5"/>
  <c r="F192" i="5"/>
  <c r="E192" i="5"/>
  <c r="G186" i="5"/>
  <c r="F186" i="5"/>
  <c r="E186" i="5"/>
  <c r="G180" i="5"/>
  <c r="F180" i="5"/>
  <c r="E180" i="5"/>
  <c r="G105" i="5"/>
  <c r="F105" i="5"/>
  <c r="E105" i="5"/>
  <c r="G391" i="5"/>
  <c r="G388" i="5"/>
  <c r="F391" i="5"/>
  <c r="F388" i="5"/>
  <c r="E391" i="5"/>
  <c r="E388" i="5"/>
  <c r="G168" i="5"/>
  <c r="F168" i="5"/>
  <c r="E168" i="5"/>
  <c r="E317" i="5"/>
  <c r="F317" i="5"/>
  <c r="G317" i="5"/>
  <c r="E74" i="5"/>
  <c r="G433" i="5"/>
  <c r="G429" i="5"/>
  <c r="G424" i="5"/>
  <c r="G434" i="5" s="1"/>
  <c r="G419" i="5"/>
  <c r="G415" i="5"/>
  <c r="G412" i="5"/>
  <c r="G409" i="5"/>
  <c r="G404" i="5"/>
  <c r="G400" i="5"/>
  <c r="G397" i="5"/>
  <c r="G420" i="5" s="1"/>
  <c r="G383" i="5"/>
  <c r="G378" i="5"/>
  <c r="G375" i="5"/>
  <c r="G369" i="5"/>
  <c r="G365" i="5"/>
  <c r="G362" i="5"/>
  <c r="G353" i="5"/>
  <c r="G350" i="5"/>
  <c r="G347" i="5"/>
  <c r="G342" i="5"/>
  <c r="G337" i="5"/>
  <c r="G332" i="5"/>
  <c r="G328" i="5"/>
  <c r="G325" i="5"/>
  <c r="G358" i="5" s="1"/>
  <c r="G320" i="5"/>
  <c r="G314" i="5"/>
  <c r="G310" i="5"/>
  <c r="G302" i="5"/>
  <c r="G293" i="5"/>
  <c r="G290" i="5"/>
  <c r="G286" i="5"/>
  <c r="G279" i="5"/>
  <c r="G274" i="5"/>
  <c r="G299" i="5" s="1"/>
  <c r="G269" i="5"/>
  <c r="G265" i="5"/>
  <c r="G258" i="5"/>
  <c r="G251" i="5"/>
  <c r="G248" i="5"/>
  <c r="G240" i="5"/>
  <c r="G235" i="5"/>
  <c r="G232" i="5"/>
  <c r="G226" i="5"/>
  <c r="G223" i="5"/>
  <c r="G221" i="5"/>
  <c r="G218" i="5"/>
  <c r="G215" i="5"/>
  <c r="G209" i="5"/>
  <c r="G207" i="5"/>
  <c r="G201" i="5"/>
  <c r="G189" i="5"/>
  <c r="G174" i="5"/>
  <c r="G170" i="5"/>
  <c r="G165" i="5"/>
  <c r="G162" i="5"/>
  <c r="G157" i="5"/>
  <c r="G150" i="5"/>
  <c r="G145" i="5"/>
  <c r="G142" i="5"/>
  <c r="G175" i="5" s="1"/>
  <c r="G136" i="5"/>
  <c r="G132" i="5"/>
  <c r="G130" i="5"/>
  <c r="G137" i="5" s="1"/>
  <c r="G118" i="5"/>
  <c r="G114" i="5"/>
  <c r="G109" i="5"/>
  <c r="G119" i="5" s="1"/>
  <c r="G101" i="5"/>
  <c r="G97" i="5"/>
  <c r="G88" i="5"/>
  <c r="G106" i="5" s="1"/>
  <c r="G81" i="5"/>
  <c r="G78" i="5"/>
  <c r="G74" i="5"/>
  <c r="G71" i="5"/>
  <c r="G82" i="5" s="1"/>
  <c r="G65" i="5"/>
  <c r="G63" i="5"/>
  <c r="G61" i="5"/>
  <c r="G66" i="5" s="1"/>
  <c r="G56" i="5"/>
  <c r="G57" i="5" s="1"/>
  <c r="G49" i="5"/>
  <c r="G45" i="5"/>
  <c r="G39" i="5"/>
  <c r="G36" i="5"/>
  <c r="G33" i="5"/>
  <c r="G30" i="5"/>
  <c r="G20" i="5"/>
  <c r="G15" i="5"/>
  <c r="G11" i="5"/>
  <c r="G8" i="5"/>
  <c r="F433" i="5"/>
  <c r="F429" i="5"/>
  <c r="F424" i="5"/>
  <c r="F434" i="5" s="1"/>
  <c r="F419" i="5"/>
  <c r="F415" i="5"/>
  <c r="F412" i="5"/>
  <c r="F409" i="5"/>
  <c r="F404" i="5"/>
  <c r="F400" i="5"/>
  <c r="F397" i="5"/>
  <c r="F420" i="5" s="1"/>
  <c r="F383" i="5"/>
  <c r="F378" i="5"/>
  <c r="F375" i="5"/>
  <c r="F369" i="5"/>
  <c r="F365" i="5"/>
  <c r="F362" i="5"/>
  <c r="F353" i="5"/>
  <c r="F350" i="5"/>
  <c r="F347" i="5"/>
  <c r="F342" i="5"/>
  <c r="F337" i="5"/>
  <c r="F332" i="5"/>
  <c r="F328" i="5"/>
  <c r="F325" i="5"/>
  <c r="F358" i="5" s="1"/>
  <c r="F320" i="5"/>
  <c r="F314" i="5"/>
  <c r="F310" i="5"/>
  <c r="F302" i="5"/>
  <c r="F293" i="5"/>
  <c r="F290" i="5"/>
  <c r="F286" i="5"/>
  <c r="F279" i="5"/>
  <c r="F274" i="5"/>
  <c r="F299" i="5" s="1"/>
  <c r="F269" i="5"/>
  <c r="F265" i="5"/>
  <c r="F258" i="5"/>
  <c r="F251" i="5"/>
  <c r="F248" i="5"/>
  <c r="F240" i="5"/>
  <c r="F235" i="5"/>
  <c r="F232" i="5"/>
  <c r="F226" i="5"/>
  <c r="F223" i="5"/>
  <c r="F221" i="5"/>
  <c r="F218" i="5"/>
  <c r="F215" i="5"/>
  <c r="F209" i="5"/>
  <c r="F207" i="5"/>
  <c r="F201" i="5"/>
  <c r="F189" i="5"/>
  <c r="F174" i="5"/>
  <c r="F170" i="5"/>
  <c r="F165" i="5"/>
  <c r="F162" i="5"/>
  <c r="F157" i="5"/>
  <c r="F150" i="5"/>
  <c r="F145" i="5"/>
  <c r="F142" i="5"/>
  <c r="F175" i="5" s="1"/>
  <c r="F136" i="5"/>
  <c r="F132" i="5"/>
  <c r="F130" i="5"/>
  <c r="F137" i="5" s="1"/>
  <c r="F118" i="5"/>
  <c r="F114" i="5"/>
  <c r="F109" i="5"/>
  <c r="F119" i="5" s="1"/>
  <c r="F101" i="5"/>
  <c r="F97" i="5"/>
  <c r="F88" i="5"/>
  <c r="F106" i="5" s="1"/>
  <c r="F81" i="5"/>
  <c r="F78" i="5"/>
  <c r="F74" i="5"/>
  <c r="F71" i="5"/>
  <c r="F82" i="5" s="1"/>
  <c r="F65" i="5"/>
  <c r="F63" i="5"/>
  <c r="F61" i="5"/>
  <c r="F66" i="5" s="1"/>
  <c r="F56" i="5"/>
  <c r="F57" i="5" s="1"/>
  <c r="F49" i="5"/>
  <c r="F45" i="5"/>
  <c r="F39" i="5"/>
  <c r="F36" i="5"/>
  <c r="F33" i="5"/>
  <c r="F30" i="5"/>
  <c r="F20" i="5"/>
  <c r="F15" i="5"/>
  <c r="F11" i="5"/>
  <c r="F8" i="5"/>
  <c r="G202" i="5" l="1"/>
  <c r="F202" i="5"/>
  <c r="F52" i="5"/>
  <c r="F227" i="5"/>
  <c r="F321" i="5"/>
  <c r="F392" i="5"/>
  <c r="G52" i="5"/>
  <c r="G227" i="5"/>
  <c r="G321" i="5"/>
  <c r="G392" i="5"/>
  <c r="F435" i="5" l="1"/>
  <c r="G435" i="5"/>
  <c r="G3" i="5"/>
  <c r="F3" i="5"/>
  <c r="E419" i="5"/>
  <c r="E235" i="5" l="1"/>
  <c r="E378" i="5" l="1"/>
  <c r="E286" i="5" l="1"/>
  <c r="E215" i="5" l="1"/>
  <c r="E201" i="5" l="1"/>
  <c r="E320" i="5" l="1"/>
  <c r="E347" i="5" l="1"/>
  <c r="E65" i="5" l="1"/>
  <c r="E433" i="5"/>
  <c r="E429" i="5"/>
  <c r="E424" i="5"/>
  <c r="E415" i="5"/>
  <c r="E412" i="5"/>
  <c r="E409" i="5"/>
  <c r="E404" i="5"/>
  <c r="E400" i="5"/>
  <c r="E397" i="5"/>
  <c r="E420" i="5" s="1"/>
  <c r="E383" i="5"/>
  <c r="E375" i="5"/>
  <c r="E369" i="5"/>
  <c r="E365" i="5"/>
  <c r="E362" i="5"/>
  <c r="E353" i="5"/>
  <c r="E350" i="5"/>
  <c r="E342" i="5"/>
  <c r="E337" i="5"/>
  <c r="E332" i="5"/>
  <c r="E328" i="5"/>
  <c r="E325" i="5"/>
  <c r="E314" i="5"/>
  <c r="E302" i="5"/>
  <c r="E321" i="5" s="1"/>
  <c r="E293" i="5"/>
  <c r="E290" i="5"/>
  <c r="E279" i="5"/>
  <c r="E274" i="5"/>
  <c r="E299" i="5" s="1"/>
  <c r="E269" i="5"/>
  <c r="E265" i="5"/>
  <c r="E258" i="5"/>
  <c r="E251" i="5"/>
  <c r="E248" i="5"/>
  <c r="E240" i="5"/>
  <c r="E232" i="5"/>
  <c r="E226" i="5"/>
  <c r="E223" i="5"/>
  <c r="E221" i="5"/>
  <c r="E218" i="5"/>
  <c r="E209" i="5"/>
  <c r="E207" i="5"/>
  <c r="E189" i="5"/>
  <c r="E202" i="5" s="1"/>
  <c r="E174" i="5"/>
  <c r="E170" i="5"/>
  <c r="E165" i="5"/>
  <c r="E162" i="5"/>
  <c r="E157" i="5"/>
  <c r="E150" i="5"/>
  <c r="E145" i="5"/>
  <c r="E142" i="5"/>
  <c r="E136" i="5"/>
  <c r="E132" i="5"/>
  <c r="E130" i="5"/>
  <c r="E118" i="5"/>
  <c r="E114" i="5"/>
  <c r="E109" i="5"/>
  <c r="E101" i="5"/>
  <c r="E97" i="5"/>
  <c r="E88" i="5"/>
  <c r="E81" i="5"/>
  <c r="E78" i="5"/>
  <c r="E71" i="5"/>
  <c r="E63" i="5"/>
  <c r="E61" i="5"/>
  <c r="E56" i="5"/>
  <c r="E49" i="5"/>
  <c r="E45" i="5"/>
  <c r="E39" i="5"/>
  <c r="E36" i="5"/>
  <c r="E33" i="5"/>
  <c r="E30" i="5"/>
  <c r="E20" i="5"/>
  <c r="E15" i="5"/>
  <c r="E11" i="5"/>
  <c r="E106" i="5" l="1"/>
  <c r="E175" i="5"/>
  <c r="E434" i="5"/>
  <c r="E119" i="5"/>
  <c r="E66" i="5"/>
  <c r="E137" i="5"/>
  <c r="E57" i="5"/>
  <c r="E82" i="5"/>
  <c r="E392" i="5"/>
  <c r="E358" i="5"/>
  <c r="E227" i="5"/>
  <c r="E52" i="5"/>
  <c r="E3" i="5" s="1"/>
  <c r="E435" i="5" l="1"/>
</calcChain>
</file>

<file path=xl/sharedStrings.xml><?xml version="1.0" encoding="utf-8"?>
<sst xmlns="http://schemas.openxmlformats.org/spreadsheetml/2006/main" count="604" uniqueCount="123">
  <si>
    <t>PLAN PRIHODA RAZDJELA 065  MINISTARSTVO MORA, PROMETA I INFRASTRUKTURE ZA 2025</t>
  </si>
  <si>
    <t>STARI
IZVOR</t>
  </si>
  <si>
    <t>NOVI
IZVOR</t>
  </si>
  <si>
    <t>RAČUN</t>
  </si>
  <si>
    <t>OPIS</t>
  </si>
  <si>
    <t>PLAN 2026.</t>
  </si>
  <si>
    <t>PROJEKCIJA 2027.</t>
  </si>
  <si>
    <t>PROJEKCIJA 2028.</t>
  </si>
  <si>
    <t>UKUPNO RAZDJEL 065 PO SVIM IZVORIMA</t>
  </si>
  <si>
    <t>06505 Ministarstvo mora, prometa i infrastrukture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</si>
  <si>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</si>
  <si>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</si>
  <si>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</si>
  <si>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UKUPNO 11</t>
  </si>
  <si>
    <t>UKUPNO 12</t>
  </si>
  <si>
    <t>Prihodi od pruženih usluga</t>
  </si>
  <si>
    <t>DONOS</t>
  </si>
  <si>
    <t>Donos neutrošenih prihoda iz prethodne godine</t>
  </si>
  <si>
    <t>ODNOS</t>
  </si>
  <si>
    <t>Odnos/prijenos neutrošenih prihoda u slijedeću godinu</t>
  </si>
  <si>
    <t>UKUPNO 31</t>
  </si>
  <si>
    <t>Naknada za sigurnost plovidbe koja se plaća za strane jahte i brodice</t>
  </si>
  <si>
    <t xml:space="preserve">Ostali prihodi za posebne namjene </t>
  </si>
  <si>
    <t>UKUPNO 43</t>
  </si>
  <si>
    <t xml:space="preserve">Tekuće pomoći od institucija i tijela EU </t>
  </si>
  <si>
    <t xml:space="preserve">Kapitalne pomoći od institucija i tijela EU </t>
  </si>
  <si>
    <t>UKUPNO 51000</t>
  </si>
  <si>
    <t xml:space="preserve">Tekući prijenosi između proračunskih korisnika istog proračuna </t>
  </si>
  <si>
    <t xml:space="preserve">Kapitalni prijenosi između proračunskih korisnika istog proračuna </t>
  </si>
  <si>
    <t>UKUPNO 5043</t>
  </si>
  <si>
    <t>UKUPNO 51011</t>
  </si>
  <si>
    <t>UKUPNO 56211</t>
  </si>
  <si>
    <t>UKUPNO 56311</t>
  </si>
  <si>
    <t>UKUPNO 58100</t>
  </si>
  <si>
    <t>UKUPNO 61</t>
  </si>
  <si>
    <t>EIB 95797 Projekt Revitalizacija željezničkog sustava RH</t>
  </si>
  <si>
    <t>UKUPNO 810</t>
  </si>
  <si>
    <t>UKUPNO 815</t>
  </si>
  <si>
    <t>UKUPNO 06505</t>
  </si>
  <si>
    <t>06545 Agencija za obalni linijski pomorski promet</t>
  </si>
  <si>
    <t>UKUPNO 06545</t>
  </si>
  <si>
    <t>RKP 45228 Agencija za sigurnost željezničkog prometa</t>
  </si>
  <si>
    <t>Tekuće pomoći od institucija i tijela EU</t>
  </si>
  <si>
    <t>UKUPNO 45228</t>
  </si>
  <si>
    <t>RKP 48031 Agencija za istraživanje nesreća u zračnom, pomorskom i željezničkom prometu</t>
  </si>
  <si>
    <t>Tekuće pomoći od inozemnih vlada u EU</t>
  </si>
  <si>
    <t>UKUPNO 48031</t>
  </si>
  <si>
    <t>RKP 49083 Hrvatska agencija za civilno zrakoplovstvo</t>
  </si>
  <si>
    <t>Prihodi od prodaje robe</t>
  </si>
  <si>
    <t xml:space="preserve">Kamate na depozite po viđenju </t>
  </si>
  <si>
    <t xml:space="preserve">Zatezne kamate iz obveznih odnosa i drugo </t>
  </si>
  <si>
    <t xml:space="preserve">Prihodi od pozitivnih tečajnih razlika </t>
  </si>
  <si>
    <t xml:space="preserve">Ostali prihodi </t>
  </si>
  <si>
    <t xml:space="preserve">Tekuće pomoći od institucija i tijela EU   </t>
  </si>
  <si>
    <t>Prihodi s naslova osiguranja, refundacije štete i totalne štete</t>
  </si>
  <si>
    <t>UKUPNO 71000</t>
  </si>
  <si>
    <t>UKUPNO 49083</t>
  </si>
  <si>
    <t>06560 Hrvatski hidrografski institut</t>
  </si>
  <si>
    <t>Prihodi od prodanih proizvoda</t>
  </si>
  <si>
    <t>UKUPNO 06560</t>
  </si>
  <si>
    <t xml:space="preserve">06565 Hrvatska regulatorna agencija za mrežne djelatnosti </t>
  </si>
  <si>
    <t>Kamate na depozite po viđenju</t>
  </si>
  <si>
    <t xml:space="preserve">Ostale nespomenute kazne </t>
  </si>
  <si>
    <t>UKUPNO 51043</t>
  </si>
  <si>
    <t>Računala i računalna oprema</t>
  </si>
  <si>
    <t>UKUPNO 71</t>
  </si>
  <si>
    <t>UKUPNO 06565</t>
  </si>
  <si>
    <t>RKP 51302 Lučka uprava Rijeka</t>
  </si>
  <si>
    <t>Zatezne kamate iz obveznih odnosa i drugo</t>
  </si>
  <si>
    <t xml:space="preserve">Naknada za koncesiju na pomorskom dobru </t>
  </si>
  <si>
    <t>Ostale naknade i pristojbe za posebne namjene</t>
  </si>
  <si>
    <t>Ostali prihodi za posebne namjene</t>
  </si>
  <si>
    <t>Kapitalne pomoći od inozemnih vlada u EU</t>
  </si>
  <si>
    <t>Osobni automobili</t>
  </si>
  <si>
    <t>844320081 </t>
  </si>
  <si>
    <t>Primljeni krediti od tuzemnih kreditnih institucija izvan javnog sektora - dugoročni namjenski</t>
  </si>
  <si>
    <t>UKUPNO 81</t>
  </si>
  <si>
    <t>UKUPNO 51302</t>
  </si>
  <si>
    <t>RKP 51271 Lučka uprava Zadar</t>
  </si>
  <si>
    <t> </t>
  </si>
  <si>
    <t>Naknada za koncesiju na pomorskom dobru</t>
  </si>
  <si>
    <t xml:space="preserve">Kapitalne pomoći od institucija i tijela EU  </t>
  </si>
  <si>
    <t xml:space="preserve">Prihodi iz nadležnog proračuna za financiranje rashoda poslovanja </t>
  </si>
  <si>
    <t xml:space="preserve">Prihodi s naslova osiguranja, refundacije štete i totalne štete    </t>
  </si>
  <si>
    <t>UKUPNO 51271</t>
  </si>
  <si>
    <t>RKP 51335 Lučka uprava Šibenik</t>
  </si>
  <si>
    <t>Ostali prihodi</t>
  </si>
  <si>
    <t>UKUPNO 52</t>
  </si>
  <si>
    <t>UKUPNO 51335</t>
  </si>
  <si>
    <t>RKP 51327 Lučka uprava Split</t>
  </si>
  <si>
    <t>Prihodi od pozitivnih tečajnih razlika</t>
  </si>
  <si>
    <t>UKUPNO 5011</t>
  </si>
  <si>
    <t xml:space="preserve">Prihodi iz nadležnog proračuna za financiranja rashoda za nabavu nefinancijske imovine </t>
  </si>
  <si>
    <t>UKUPNO 56200</t>
  </si>
  <si>
    <t>UKUPNO 51327</t>
  </si>
  <si>
    <t>RKP 51298 Lučka uprava Ploče</t>
  </si>
  <si>
    <t xml:space="preserve">Prihodi iz nadležnog proračuna za financiranje izdataka za financijsku imovinu i otplatu zajmova  </t>
  </si>
  <si>
    <t>559, 563</t>
  </si>
  <si>
    <t>UKUPNO 51298</t>
  </si>
  <si>
    <t>RKP 51343 Lučka uprava Dubrovnik</t>
  </si>
  <si>
    <t xml:space="preserve">Prihodi iz nadležnog proračuna za financiranje rashoda za nabavu nefinancijske imovine </t>
  </si>
  <si>
    <t>UKUPNO 51343</t>
  </si>
  <si>
    <t>RKP 51319 Javna ustanova Lučka uprava Osijek</t>
  </si>
  <si>
    <t>Naknada za koncesije za obavljanje javne zdravstvene službe i ostale koncesije</t>
  </si>
  <si>
    <t>Kapitalne pomoći od institucija i tijela EU</t>
  </si>
  <si>
    <t>Kapitalne pomoći proračunskim korisnicima iz proračuna JLP(R)S koji im nije nadležan</t>
  </si>
  <si>
    <t xml:space="preserve">Prihodi iz nadležnog proračuna za financiranje rashoda poslovanja  </t>
  </si>
  <si>
    <t>UKUPNO 51319</t>
  </si>
  <si>
    <t>RKP 51280 Javna ustanova Lučka uprava Vukovar</t>
  </si>
  <si>
    <t>Tekuće pomoći iz proračuna JLP(R)S temeljem prijenosa EU sredstava</t>
  </si>
  <si>
    <t>Kapitalne pomoći iz proračuna JLP(R)S temeljem prijenosa EU sredstava</t>
  </si>
  <si>
    <t>UKUPNO 56300</t>
  </si>
  <si>
    <t>UKUPNO 51280</t>
  </si>
  <si>
    <t>RKP 51263 Javna ustanova Lučka uprava Slavonski Brod</t>
  </si>
  <si>
    <t>Prihod od pruženih usluga</t>
  </si>
  <si>
    <t>Prihodi iz nadležnog proračuna za financiranje rashoda za nabavu
 nefinancijske imovine</t>
  </si>
  <si>
    <t>UKUPNO 559</t>
  </si>
  <si>
    <t>UKUPNO 581</t>
  </si>
  <si>
    <t>UKUPNO 51263</t>
  </si>
  <si>
    <t>RKP 51255 Javna ustanova Lučka uprava Sisak</t>
  </si>
  <si>
    <t>Kapitalne pomoći od ostalih izvanproračunskih korisnika državnog proračuna</t>
  </si>
  <si>
    <t>UKUPNO 51255</t>
  </si>
  <si>
    <t>SVEUKUPNO 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</si>
</sst>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31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0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9"/>
      <color indexed="48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66">
    <xf numFmtId="0" fontId="0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5" fillId="0" borderId="0"/>
    <xf numFmtId="0" fontId="5" fillId="0" borderId="0"/>
    <xf numFmtId="4" fontId="7" fillId="10" borderId="1" applyNumberFormat="0" applyProtection="0">
      <alignment vertical="center"/>
    </xf>
    <xf numFmtId="4" fontId="8" fillId="11" borderId="1" applyNumberFormat="0" applyProtection="0">
      <alignment vertical="center"/>
    </xf>
    <xf numFmtId="4" fontId="7" fillId="11" borderId="1" applyNumberFormat="0" applyProtection="0">
      <alignment horizontal="left" vertical="center" indent="1"/>
    </xf>
    <xf numFmtId="0" fontId="7" fillId="11" borderId="1" applyNumberFormat="0" applyProtection="0">
      <alignment horizontal="left" vertical="top" indent="1"/>
    </xf>
    <xf numFmtId="4" fontId="7" fillId="12" borderId="0" applyNumberFormat="0" applyProtection="0">
      <alignment horizontal="left" vertical="center" indent="1"/>
    </xf>
    <xf numFmtId="4" fontId="9" fillId="2" borderId="1" applyNumberFormat="0" applyProtection="0">
      <alignment horizontal="right" vertical="center"/>
    </xf>
    <xf numFmtId="4" fontId="9" fillId="3" borderId="1" applyNumberFormat="0" applyProtection="0">
      <alignment horizontal="right" vertical="center"/>
    </xf>
    <xf numFmtId="4" fontId="9" fillId="7" borderId="1" applyNumberFormat="0" applyProtection="0">
      <alignment horizontal="right" vertical="center"/>
    </xf>
    <xf numFmtId="4" fontId="9" fillId="5" borderId="1" applyNumberFormat="0" applyProtection="0">
      <alignment horizontal="right" vertical="center"/>
    </xf>
    <xf numFmtId="4" fontId="9" fillId="6" borderId="1" applyNumberFormat="0" applyProtection="0">
      <alignment horizontal="right" vertical="center"/>
    </xf>
    <xf numFmtId="4" fontId="9" fillId="9" borderId="1" applyNumberFormat="0" applyProtection="0">
      <alignment horizontal="right" vertical="center"/>
    </xf>
    <xf numFmtId="4" fontId="9" fillId="8" borderId="1" applyNumberFormat="0" applyProtection="0">
      <alignment horizontal="right" vertical="center"/>
    </xf>
    <xf numFmtId="4" fontId="9" fillId="13" borderId="1" applyNumberFormat="0" applyProtection="0">
      <alignment horizontal="right" vertical="center"/>
    </xf>
    <xf numFmtId="4" fontId="9" fillId="4" borderId="1" applyNumberFormat="0" applyProtection="0">
      <alignment horizontal="right" vertical="center"/>
    </xf>
    <xf numFmtId="4" fontId="7" fillId="14" borderId="2" applyNumberFormat="0" applyProtection="0">
      <alignment horizontal="left" vertical="center" indent="1"/>
    </xf>
    <xf numFmtId="4" fontId="9" fillId="15" borderId="0" applyNumberFormat="0" applyProtection="0">
      <alignment horizontal="left" vertical="center" indent="1"/>
    </xf>
    <xf numFmtId="4" fontId="10" fillId="16" borderId="0" applyNumberFormat="0" applyProtection="0">
      <alignment horizontal="left" vertical="center" indent="1"/>
    </xf>
    <xf numFmtId="4" fontId="16" fillId="16" borderId="0" applyNumberFormat="0" applyProtection="0">
      <alignment horizontal="left" vertical="center" indent="1"/>
    </xf>
    <xf numFmtId="4" fontId="10" fillId="16" borderId="0" applyNumberFormat="0" applyProtection="0">
      <alignment horizontal="left" vertical="center" indent="1"/>
    </xf>
    <xf numFmtId="4" fontId="7" fillId="17" borderId="1" applyNumberFormat="0" applyProtection="0">
      <alignment horizontal="center" vertical="top"/>
    </xf>
    <xf numFmtId="4" fontId="5" fillId="15" borderId="0" applyNumberFormat="0" applyProtection="0">
      <alignment horizontal="left" vertical="center" indent="1"/>
    </xf>
    <xf numFmtId="4" fontId="17" fillId="15" borderId="0" applyNumberFormat="0" applyProtection="0">
      <alignment horizontal="left" vertical="center" indent="1"/>
    </xf>
    <xf numFmtId="4" fontId="5" fillId="15" borderId="0" applyNumberFormat="0" applyProtection="0">
      <alignment horizontal="left" vertical="center" indent="1"/>
    </xf>
    <xf numFmtId="4" fontId="5" fillId="12" borderId="0" applyNumberFormat="0" applyProtection="0">
      <alignment horizontal="left" vertical="center" indent="1"/>
    </xf>
    <xf numFmtId="4" fontId="17" fillId="12" borderId="0" applyNumberFormat="0" applyProtection="0">
      <alignment horizontal="left" vertical="center" indent="1"/>
    </xf>
    <xf numFmtId="4" fontId="5" fillId="12" borderId="0" applyNumberFormat="0" applyProtection="0">
      <alignment horizontal="left" vertical="center" indent="1"/>
    </xf>
    <xf numFmtId="0" fontId="11" fillId="16" borderId="1" applyNumberFormat="0" applyProtection="0">
      <alignment horizontal="left" vertical="center" indent="1"/>
    </xf>
    <xf numFmtId="0" fontId="2" fillId="16" borderId="1" applyNumberFormat="0" applyProtection="0">
      <alignment horizontal="left" vertical="top" indent="1"/>
    </xf>
    <xf numFmtId="0" fontId="18" fillId="16" borderId="1" applyNumberFormat="0" applyProtection="0">
      <alignment horizontal="left" vertical="top" indent="1"/>
    </xf>
    <xf numFmtId="0" fontId="2" fillId="16" borderId="1" applyNumberFormat="0" applyProtection="0">
      <alignment horizontal="left" vertical="top" indent="1"/>
    </xf>
    <xf numFmtId="0" fontId="11" fillId="12" borderId="1" applyNumberFormat="0" applyProtection="0">
      <alignment horizontal="left" vertical="center" indent="1"/>
    </xf>
    <xf numFmtId="0" fontId="2" fillId="12" borderId="1" applyNumberFormat="0" applyProtection="0">
      <alignment horizontal="left" vertical="top" indent="1"/>
    </xf>
    <xf numFmtId="0" fontId="18" fillId="12" borderId="1" applyNumberFormat="0" applyProtection="0">
      <alignment horizontal="left" vertical="top" indent="1"/>
    </xf>
    <xf numFmtId="0" fontId="2" fillId="12" borderId="1" applyNumberFormat="0" applyProtection="0">
      <alignment horizontal="left" vertical="top" indent="1"/>
    </xf>
    <xf numFmtId="0" fontId="11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top" indent="1"/>
    </xf>
    <xf numFmtId="0" fontId="18" fillId="18" borderId="1" applyNumberFormat="0" applyProtection="0">
      <alignment horizontal="left" vertical="top" indent="1"/>
    </xf>
    <xf numFmtId="0" fontId="2" fillId="18" borderId="1" applyNumberFormat="0" applyProtection="0">
      <alignment horizontal="left" vertical="top" indent="1"/>
    </xf>
    <xf numFmtId="0" fontId="4" fillId="19" borderId="1" applyNumberFormat="0" applyProtection="0">
      <alignment horizontal="left" vertical="center" indent="1"/>
    </xf>
    <xf numFmtId="0" fontId="19" fillId="19" borderId="1" applyNumberFormat="0" applyProtection="0">
      <alignment horizontal="left" vertical="center" indent="1"/>
    </xf>
    <xf numFmtId="0" fontId="4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top" indent="1"/>
    </xf>
    <xf numFmtId="0" fontId="18" fillId="19" borderId="1" applyNumberFormat="0" applyProtection="0">
      <alignment horizontal="left" vertical="top" indent="1"/>
    </xf>
    <xf numFmtId="0" fontId="2" fillId="19" borderId="1" applyNumberFormat="0" applyProtection="0">
      <alignment horizontal="left" vertical="top" indent="1"/>
    </xf>
    <xf numFmtId="0" fontId="2" fillId="0" borderId="0"/>
    <xf numFmtId="0" fontId="15" fillId="0" borderId="0"/>
    <xf numFmtId="0" fontId="2" fillId="0" borderId="0"/>
    <xf numFmtId="4" fontId="9" fillId="20" borderId="1" applyNumberFormat="0" applyProtection="0">
      <alignment vertical="center"/>
    </xf>
    <xf numFmtId="4" fontId="12" fillId="20" borderId="1" applyNumberFormat="0" applyProtection="0">
      <alignment vertical="center"/>
    </xf>
    <xf numFmtId="4" fontId="9" fillId="20" borderId="1" applyNumberFormat="0" applyProtection="0">
      <alignment horizontal="left" vertical="center" indent="1"/>
    </xf>
    <xf numFmtId="0" fontId="9" fillId="20" borderId="1" applyNumberFormat="0" applyProtection="0">
      <alignment horizontal="left" vertical="top" indent="1"/>
    </xf>
    <xf numFmtId="4" fontId="9" fillId="15" borderId="1" applyNumberFormat="0" applyProtection="0">
      <alignment horizontal="right" vertical="center"/>
    </xf>
    <xf numFmtId="4" fontId="12" fillId="15" borderId="1" applyNumberFormat="0" applyProtection="0">
      <alignment horizontal="right" vertical="center"/>
    </xf>
    <xf numFmtId="4" fontId="9" fillId="17" borderId="1" applyNumberFormat="0" applyProtection="0">
      <alignment horizontal="left" vertical="center" indent="1"/>
    </xf>
    <xf numFmtId="0" fontId="7" fillId="12" borderId="1" applyNumberFormat="0" applyProtection="0">
      <alignment horizontal="center" vertical="top" wrapText="1"/>
    </xf>
    <xf numFmtId="4" fontId="13" fillId="21" borderId="0" applyNumberFormat="0" applyProtection="0">
      <alignment horizontal="left" vertical="center" indent="1"/>
    </xf>
    <xf numFmtId="4" fontId="20" fillId="21" borderId="0" applyNumberFormat="0" applyProtection="0">
      <alignment horizontal="left" vertical="center" indent="1"/>
    </xf>
    <xf numFmtId="4" fontId="13" fillId="21" borderId="0" applyNumberFormat="0" applyProtection="0">
      <alignment horizontal="left" vertical="center" indent="1"/>
    </xf>
    <xf numFmtId="4" fontId="14" fillId="15" borderId="1" applyNumberFormat="0" applyProtection="0">
      <alignment horizontal="right" vertical="center"/>
    </xf>
  </cellStyleXfs>
  <cellXfs count="168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3" fontId="3" fillId="22" borderId="3" xfId="0" applyNumberFormat="1" applyFont="1" applyFill="1" applyBorder="1" applyAlignment="1">
      <alignment horizontal="right" vertical="center"/>
    </xf>
    <xf numFmtId="0" fontId="2" fillId="24" borderId="3" xfId="0" applyFont="1" applyFill="1" applyBorder="1" applyAlignment="1">
      <alignment horizontal="left" vertical="center"/>
    </xf>
    <xf numFmtId="0" fontId="2" fillId="24" borderId="3" xfId="0" applyFont="1" applyFill="1" applyBorder="1" applyAlignment="1">
      <alignment horizontal="left" vertical="center" wrapText="1"/>
    </xf>
    <xf numFmtId="3" fontId="2" fillId="24" borderId="3" xfId="0" applyNumberFormat="1" applyFont="1" applyFill="1" applyBorder="1" applyAlignment="1">
      <alignment horizontal="right" vertical="center"/>
    </xf>
    <xf numFmtId="0" fontId="1" fillId="24" borderId="3" xfId="0" applyFont="1" applyFill="1" applyBorder="1" applyAlignment="1">
      <alignment horizontal="left" vertical="center"/>
    </xf>
    <xf numFmtId="0" fontId="1" fillId="24" borderId="3" xfId="0" applyFont="1" applyFill="1" applyBorder="1" applyAlignment="1">
      <alignment horizontal="center" vertical="center"/>
    </xf>
    <xf numFmtId="3" fontId="1" fillId="24" borderId="3" xfId="0" applyNumberFormat="1" applyFont="1" applyFill="1" applyBorder="1" applyAlignment="1">
      <alignment horizontal="right" vertical="center"/>
    </xf>
    <xf numFmtId="0" fontId="2" fillId="24" borderId="3" xfId="6" applyFont="1" applyFill="1" applyBorder="1" applyAlignment="1">
      <alignment horizontal="left" vertical="center" wrapText="1"/>
    </xf>
    <xf numFmtId="0" fontId="6" fillId="24" borderId="3" xfId="0" applyFont="1" applyFill="1" applyBorder="1" applyAlignment="1">
      <alignment horizontal="center" vertical="center"/>
    </xf>
    <xf numFmtId="0" fontId="2" fillId="24" borderId="3" xfId="5" applyFont="1" applyFill="1" applyBorder="1" applyAlignment="1">
      <alignment horizontal="left" vertical="center" wrapText="1"/>
    </xf>
    <xf numFmtId="0" fontId="2" fillId="24" borderId="3" xfId="0" applyFont="1" applyFill="1" applyBorder="1" applyAlignment="1">
      <alignment vertical="center"/>
    </xf>
    <xf numFmtId="0" fontId="1" fillId="24" borderId="3" xfId="0" applyFont="1" applyFill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0" fontId="2" fillId="24" borderId="3" xfId="0" applyFont="1" applyFill="1" applyBorder="1" applyAlignment="1">
      <alignment vertical="center" wrapText="1"/>
    </xf>
    <xf numFmtId="0" fontId="1" fillId="24" borderId="3" xfId="0" applyFont="1" applyFill="1" applyBorder="1" applyAlignment="1">
      <alignment horizontal="left" vertical="center" wrapText="1"/>
    </xf>
    <xf numFmtId="0" fontId="1" fillId="24" borderId="3" xfId="6" applyFont="1" applyFill="1" applyBorder="1" applyAlignment="1">
      <alignment horizontal="left" vertical="center" wrapText="1"/>
    </xf>
    <xf numFmtId="0" fontId="1" fillId="24" borderId="4" xfId="0" applyFont="1" applyFill="1" applyBorder="1" applyAlignment="1">
      <alignment horizontal="right" vertical="center"/>
    </xf>
    <xf numFmtId="0" fontId="1" fillId="24" borderId="5" xfId="0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3" fontId="2" fillId="24" borderId="3" xfId="3" applyNumberFormat="1" applyFont="1" applyFill="1" applyBorder="1" applyAlignment="1">
      <alignment horizontal="right" vertical="center"/>
    </xf>
    <xf numFmtId="3" fontId="1" fillId="24" borderId="3" xfId="3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24" fillId="24" borderId="4" xfId="0" applyFont="1" applyFill="1" applyBorder="1" applyAlignment="1">
      <alignment vertical="center"/>
    </xf>
    <xf numFmtId="0" fontId="2" fillId="24" borderId="4" xfId="0" applyFont="1" applyFill="1" applyBorder="1" applyAlignment="1">
      <alignment vertical="center"/>
    </xf>
    <xf numFmtId="3" fontId="2" fillId="25" borderId="13" xfId="0" applyNumberFormat="1" applyFont="1" applyFill="1" applyBorder="1" applyAlignment="1">
      <alignment vertical="center"/>
    </xf>
    <xf numFmtId="3" fontId="2" fillId="25" borderId="12" xfId="0" applyNumberFormat="1" applyFont="1" applyFill="1" applyBorder="1" applyAlignment="1">
      <alignment vertical="center"/>
    </xf>
    <xf numFmtId="3" fontId="2" fillId="25" borderId="14" xfId="0" applyNumberFormat="1" applyFont="1" applyFill="1" applyBorder="1" applyAlignment="1">
      <alignment vertical="center"/>
    </xf>
    <xf numFmtId="3" fontId="0" fillId="25" borderId="11" xfId="0" applyNumberFormat="1" applyFill="1" applyBorder="1" applyAlignment="1">
      <alignment vertical="center"/>
    </xf>
    <xf numFmtId="3" fontId="0" fillId="25" borderId="13" xfId="0" applyNumberFormat="1" applyFill="1" applyBorder="1" applyAlignment="1">
      <alignment vertical="center"/>
    </xf>
    <xf numFmtId="3" fontId="0" fillId="25" borderId="12" xfId="0" applyNumberFormat="1" applyFill="1" applyBorder="1" applyAlignment="1">
      <alignment vertical="center"/>
    </xf>
    <xf numFmtId="3" fontId="0" fillId="25" borderId="14" xfId="0" applyNumberFormat="1" applyFill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25" fillId="25" borderId="13" xfId="0" applyNumberFormat="1" applyFont="1" applyFill="1" applyBorder="1" applyAlignment="1">
      <alignment vertical="center"/>
    </xf>
    <xf numFmtId="3" fontId="25" fillId="25" borderId="14" xfId="0" applyNumberFormat="1" applyFont="1" applyFill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2" fillId="26" borderId="13" xfId="0" applyNumberFormat="1" applyFont="1" applyFill="1" applyBorder="1" applyAlignment="1">
      <alignment vertical="center"/>
    </xf>
    <xf numFmtId="3" fontId="2" fillId="26" borderId="3" xfId="0" applyNumberFormat="1" applyFont="1" applyFill="1" applyBorder="1" applyAlignment="1">
      <alignment horizontal="right" vertical="center"/>
    </xf>
    <xf numFmtId="0" fontId="0" fillId="24" borderId="0" xfId="0" applyFill="1" applyAlignment="1">
      <alignment vertical="center"/>
    </xf>
    <xf numFmtId="3" fontId="2" fillId="26" borderId="14" xfId="0" applyNumberFormat="1" applyFont="1" applyFill="1" applyBorder="1" applyAlignment="1">
      <alignment vertical="center"/>
    </xf>
    <xf numFmtId="3" fontId="2" fillId="24" borderId="13" xfId="0" applyNumberFormat="1" applyFont="1" applyFill="1" applyBorder="1" applyAlignment="1">
      <alignment vertical="center"/>
    </xf>
    <xf numFmtId="0" fontId="2" fillId="24" borderId="0" xfId="0" applyFont="1" applyFill="1" applyAlignment="1">
      <alignment vertical="center"/>
    </xf>
    <xf numFmtId="0" fontId="1" fillId="24" borderId="0" xfId="0" applyFont="1" applyFill="1" applyAlignment="1">
      <alignment vertical="center"/>
    </xf>
    <xf numFmtId="0" fontId="2" fillId="25" borderId="1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0" fontId="1" fillId="24" borderId="6" xfId="0" applyFont="1" applyFill="1" applyBorder="1" applyAlignment="1">
      <alignment vertical="center"/>
    </xf>
    <xf numFmtId="0" fontId="0" fillId="26" borderId="0" xfId="0" applyFill="1" applyAlignment="1">
      <alignment vertical="center"/>
    </xf>
    <xf numFmtId="3" fontId="2" fillId="24" borderId="9" xfId="0" applyNumberFormat="1" applyFont="1" applyFill="1" applyBorder="1" applyAlignment="1">
      <alignment horizontal="right" vertical="center"/>
    </xf>
    <xf numFmtId="3" fontId="26" fillId="29" borderId="3" xfId="0" applyNumberFormat="1" applyFont="1" applyFill="1" applyBorder="1" applyAlignment="1">
      <alignment vertical="center"/>
    </xf>
    <xf numFmtId="3" fontId="2" fillId="25" borderId="18" xfId="0" applyNumberFormat="1" applyFont="1" applyFill="1" applyBorder="1" applyAlignment="1">
      <alignment vertical="center"/>
    </xf>
    <xf numFmtId="3" fontId="2" fillId="25" borderId="3" xfId="0" applyNumberFormat="1" applyFont="1" applyFill="1" applyBorder="1" applyAlignment="1">
      <alignment vertical="center"/>
    </xf>
    <xf numFmtId="3" fontId="2" fillId="27" borderId="14" xfId="0" applyNumberFormat="1" applyFont="1" applyFill="1" applyBorder="1" applyAlignment="1">
      <alignment vertical="center"/>
    </xf>
    <xf numFmtId="0" fontId="1" fillId="24" borderId="3" xfId="0" applyFont="1" applyFill="1" applyBorder="1" applyAlignment="1">
      <alignment horizontal="right" vertical="center"/>
    </xf>
    <xf numFmtId="3" fontId="0" fillId="23" borderId="0" xfId="0" applyNumberFormat="1" applyFill="1" applyAlignment="1">
      <alignment vertical="center"/>
    </xf>
    <xf numFmtId="3" fontId="1" fillId="24" borderId="9" xfId="0" applyNumberFormat="1" applyFont="1" applyFill="1" applyBorder="1" applyAlignment="1">
      <alignment horizontal="right" vertical="center"/>
    </xf>
    <xf numFmtId="3" fontId="0" fillId="24" borderId="0" xfId="0" applyNumberFormat="1" applyFill="1" applyAlignment="1">
      <alignment vertical="center"/>
    </xf>
    <xf numFmtId="0" fontId="2" fillId="24" borderId="7" xfId="0" applyFont="1" applyFill="1" applyBorder="1" applyAlignment="1">
      <alignment vertical="center"/>
    </xf>
    <xf numFmtId="0" fontId="1" fillId="24" borderId="9" xfId="0" applyFont="1" applyFill="1" applyBorder="1" applyAlignment="1">
      <alignment horizontal="right" vertical="center"/>
    </xf>
    <xf numFmtId="0" fontId="1" fillId="24" borderId="7" xfId="0" applyFont="1" applyFill="1" applyBorder="1" applyAlignment="1">
      <alignment vertical="center"/>
    </xf>
    <xf numFmtId="3" fontId="1" fillId="24" borderId="7" xfId="0" applyNumberFormat="1" applyFont="1" applyFill="1" applyBorder="1" applyAlignment="1">
      <alignment horizontal="right" vertical="center"/>
    </xf>
    <xf numFmtId="0" fontId="2" fillId="25" borderId="11" xfId="0" applyFont="1" applyFill="1" applyBorder="1" applyAlignment="1">
      <alignment wrapText="1"/>
    </xf>
    <xf numFmtId="0" fontId="2" fillId="25" borderId="13" xfId="0" applyFont="1" applyFill="1" applyBorder="1" applyAlignment="1">
      <alignment wrapText="1"/>
    </xf>
    <xf numFmtId="0" fontId="2" fillId="25" borderId="12" xfId="0" applyFont="1" applyFill="1" applyBorder="1"/>
    <xf numFmtId="0" fontId="2" fillId="25" borderId="14" xfId="0" applyFont="1" applyFill="1" applyBorder="1" applyAlignment="1">
      <alignment wrapText="1"/>
    </xf>
    <xf numFmtId="0" fontId="25" fillId="24" borderId="3" xfId="0" applyFont="1" applyFill="1" applyBorder="1" applyAlignment="1">
      <alignment horizontal="left" vertical="center"/>
    </xf>
    <xf numFmtId="0" fontId="25" fillId="24" borderId="3" xfId="0" applyFont="1" applyFill="1" applyBorder="1" applyAlignment="1">
      <alignment vertical="center"/>
    </xf>
    <xf numFmtId="3" fontId="25" fillId="26" borderId="13" xfId="0" applyNumberFormat="1" applyFont="1" applyFill="1" applyBorder="1" applyAlignment="1">
      <alignment vertical="center"/>
    </xf>
    <xf numFmtId="0" fontId="27" fillId="24" borderId="0" xfId="0" applyFont="1" applyFill="1" applyAlignment="1">
      <alignment vertical="center"/>
    </xf>
    <xf numFmtId="3" fontId="28" fillId="24" borderId="3" xfId="0" applyNumberFormat="1" applyFont="1" applyFill="1" applyBorder="1" applyAlignment="1">
      <alignment horizontal="right" vertical="center"/>
    </xf>
    <xf numFmtId="3" fontId="25" fillId="24" borderId="3" xfId="0" applyNumberFormat="1" applyFont="1" applyFill="1" applyBorder="1" applyAlignment="1">
      <alignment horizontal="right" vertical="center"/>
    </xf>
    <xf numFmtId="0" fontId="25" fillId="24" borderId="0" xfId="0" applyFont="1" applyFill="1" applyAlignment="1">
      <alignment vertical="center"/>
    </xf>
    <xf numFmtId="0" fontId="28" fillId="24" borderId="3" xfId="0" applyFont="1" applyFill="1" applyBorder="1" applyAlignment="1">
      <alignment vertical="center"/>
    </xf>
    <xf numFmtId="0" fontId="25" fillId="24" borderId="3" xfId="0" applyFont="1" applyFill="1" applyBorder="1" applyAlignment="1">
      <alignment vertical="center" wrapText="1"/>
    </xf>
    <xf numFmtId="0" fontId="25" fillId="24" borderId="4" xfId="0" applyFont="1" applyFill="1" applyBorder="1" applyAlignment="1">
      <alignment vertical="center" wrapText="1"/>
    </xf>
    <xf numFmtId="3" fontId="2" fillId="24" borderId="14" xfId="0" applyNumberFormat="1" applyFont="1" applyFill="1" applyBorder="1" applyAlignment="1">
      <alignment vertical="center"/>
    </xf>
    <xf numFmtId="3" fontId="2" fillId="27" borderId="13" xfId="0" applyNumberFormat="1" applyFont="1" applyFill="1" applyBorder="1" applyAlignment="1">
      <alignment vertical="center"/>
    </xf>
    <xf numFmtId="0" fontId="2" fillId="24" borderId="11" xfId="0" applyFont="1" applyFill="1" applyBorder="1" applyAlignment="1">
      <alignment horizontal="left"/>
    </xf>
    <xf numFmtId="0" fontId="2" fillId="25" borderId="12" xfId="0" applyFont="1" applyFill="1" applyBorder="1" applyAlignment="1">
      <alignment horizontal="left" vertical="center"/>
    </xf>
    <xf numFmtId="3" fontId="1" fillId="25" borderId="14" xfId="0" applyNumberFormat="1" applyFont="1" applyFill="1" applyBorder="1" applyAlignment="1">
      <alignment vertical="center"/>
    </xf>
    <xf numFmtId="0" fontId="2" fillId="24" borderId="4" xfId="5" applyFont="1" applyFill="1" applyBorder="1" applyAlignment="1">
      <alignment horizontal="left" vertical="center" wrapText="1"/>
    </xf>
    <xf numFmtId="3" fontId="2" fillId="27" borderId="11" xfId="0" applyNumberFormat="1" applyFont="1" applyFill="1" applyBorder="1" applyAlignment="1">
      <alignment vertical="center"/>
    </xf>
    <xf numFmtId="0" fontId="2" fillId="25" borderId="11" xfId="0" applyFont="1" applyFill="1" applyBorder="1" applyAlignment="1">
      <alignment horizontal="left"/>
    </xf>
    <xf numFmtId="0" fontId="2" fillId="25" borderId="12" xfId="0" applyFont="1" applyFill="1" applyBorder="1" applyAlignment="1">
      <alignment horizontal="left"/>
    </xf>
    <xf numFmtId="0" fontId="2" fillId="25" borderId="12" xfId="0" applyFont="1" applyFill="1" applyBorder="1" applyAlignment="1">
      <alignment wrapText="1"/>
    </xf>
    <xf numFmtId="0" fontId="1" fillId="25" borderId="12" xfId="0" applyFont="1" applyFill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3" fontId="2" fillId="24" borderId="0" xfId="0" applyNumberFormat="1" applyFont="1" applyFill="1" applyAlignment="1">
      <alignment vertical="center"/>
    </xf>
    <xf numFmtId="3" fontId="25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0" fontId="2" fillId="25" borderId="13" xfId="0" applyFont="1" applyFill="1" applyBorder="1" applyAlignment="1">
      <alignment vertical="center" wrapText="1"/>
    </xf>
    <xf numFmtId="3" fontId="0" fillId="0" borderId="11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1" fillId="28" borderId="3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0" borderId="3" xfId="0" applyFont="1" applyFill="1" applyBorder="1" applyAlignment="1">
      <alignment horizontal="center" vertical="center" wrapText="1"/>
    </xf>
    <xf numFmtId="3" fontId="25" fillId="0" borderId="3" xfId="0" applyNumberFormat="1" applyFont="1" applyBorder="1" applyAlignment="1">
      <alignment vertical="center"/>
    </xf>
    <xf numFmtId="0" fontId="25" fillId="24" borderId="3" xfId="5" applyFont="1" applyFill="1" applyBorder="1" applyAlignment="1">
      <alignment horizontal="left" vertical="center" wrapText="1"/>
    </xf>
    <xf numFmtId="3" fontId="25" fillId="0" borderId="13" xfId="0" applyNumberFormat="1" applyFont="1" applyBorder="1" applyAlignment="1">
      <alignment vertical="center"/>
    </xf>
    <xf numFmtId="3" fontId="25" fillId="0" borderId="14" xfId="0" applyNumberFormat="1" applyFont="1" applyBorder="1" applyAlignment="1">
      <alignment vertical="center"/>
    </xf>
    <xf numFmtId="0" fontId="25" fillId="24" borderId="4" xfId="0" applyFont="1" applyFill="1" applyBorder="1" applyAlignment="1">
      <alignment vertical="center"/>
    </xf>
    <xf numFmtId="3" fontId="25" fillId="0" borderId="0" xfId="0" applyNumberFormat="1" applyFont="1" applyAlignment="1">
      <alignment vertical="center"/>
    </xf>
    <xf numFmtId="0" fontId="29" fillId="24" borderId="3" xfId="0" applyFont="1" applyFill="1" applyBorder="1" applyAlignment="1">
      <alignment horizontal="left" vertical="center"/>
    </xf>
    <xf numFmtId="0" fontId="30" fillId="24" borderId="3" xfId="0" applyFont="1" applyFill="1" applyBorder="1" applyAlignment="1">
      <alignment vertical="center"/>
    </xf>
    <xf numFmtId="0" fontId="29" fillId="24" borderId="3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24" borderId="3" xfId="0" applyFont="1" applyFill="1" applyBorder="1" applyAlignment="1">
      <alignment horizontal="left" vertical="top" wrapText="1"/>
    </xf>
    <xf numFmtId="0" fontId="0" fillId="24" borderId="3" xfId="0" applyFill="1" applyBorder="1" applyAlignment="1">
      <alignment horizontal="left" vertical="center" wrapText="1"/>
    </xf>
    <xf numFmtId="0" fontId="29" fillId="25" borderId="11" xfId="0" applyFont="1" applyFill="1" applyBorder="1" applyAlignment="1">
      <alignment horizontal="left" vertical="center"/>
    </xf>
    <xf numFmtId="0" fontId="29" fillId="25" borderId="13" xfId="0" applyFont="1" applyFill="1" applyBorder="1" applyAlignment="1">
      <alignment wrapText="1"/>
    </xf>
    <xf numFmtId="0" fontId="29" fillId="25" borderId="12" xfId="0" applyFont="1" applyFill="1" applyBorder="1" applyAlignment="1">
      <alignment horizontal="left" vertical="center"/>
    </xf>
    <xf numFmtId="0" fontId="29" fillId="25" borderId="14" xfId="0" applyFont="1" applyFill="1" applyBorder="1" applyAlignment="1">
      <alignment wrapText="1"/>
    </xf>
    <xf numFmtId="0" fontId="25" fillId="24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3" fontId="2" fillId="31" borderId="14" xfId="0" applyNumberFormat="1" applyFont="1" applyFill="1" applyBorder="1" applyAlignment="1">
      <alignment vertical="center"/>
    </xf>
    <xf numFmtId="3" fontId="2" fillId="31" borderId="13" xfId="0" applyNumberFormat="1" applyFont="1" applyFill="1" applyBorder="1" applyAlignment="1">
      <alignment vertical="center"/>
    </xf>
    <xf numFmtId="3" fontId="0" fillId="31" borderId="13" xfId="0" applyNumberFormat="1" applyFill="1" applyBorder="1" applyAlignment="1">
      <alignment vertical="center"/>
    </xf>
    <xf numFmtId="3" fontId="0" fillId="31" borderId="12" xfId="0" applyNumberFormat="1" applyFill="1" applyBorder="1" applyAlignment="1">
      <alignment vertical="center"/>
    </xf>
    <xf numFmtId="3" fontId="2" fillId="31" borderId="11" xfId="0" applyNumberFormat="1" applyFont="1" applyFill="1" applyBorder="1" applyAlignment="1">
      <alignment vertical="center"/>
    </xf>
    <xf numFmtId="164" fontId="0" fillId="24" borderId="0" xfId="0" applyNumberFormat="1" applyFill="1" applyAlignment="1">
      <alignment vertical="center"/>
    </xf>
    <xf numFmtId="3" fontId="2" fillId="32" borderId="14" xfId="0" applyNumberFormat="1" applyFont="1" applyFill="1" applyBorder="1" applyAlignment="1">
      <alignment vertical="center"/>
    </xf>
    <xf numFmtId="3" fontId="2" fillId="32" borderId="13" xfId="0" applyNumberFormat="1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3" borderId="15" xfId="0" applyFont="1" applyFill="1" applyBorder="1" applyAlignment="1">
      <alignment horizontal="left" vertical="center"/>
    </xf>
    <xf numFmtId="0" fontId="1" fillId="23" borderId="5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6" fillId="29" borderId="3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23" borderId="4" xfId="0" applyFont="1" applyFill="1" applyBorder="1" applyAlignment="1">
      <alignment horizontal="left" vertical="center"/>
    </xf>
    <xf numFmtId="0" fontId="1" fillId="23" borderId="16" xfId="0" applyFont="1" applyFill="1" applyBorder="1" applyAlignment="1">
      <alignment horizontal="left" vertical="center"/>
    </xf>
    <xf numFmtId="49" fontId="1" fillId="23" borderId="4" xfId="0" applyNumberFormat="1" applyFont="1" applyFill="1" applyBorder="1" applyAlignment="1">
      <alignment horizontal="left" vertical="center"/>
    </xf>
    <xf numFmtId="49" fontId="1" fillId="23" borderId="16" xfId="0" applyNumberFormat="1" applyFont="1" applyFill="1" applyBorder="1" applyAlignment="1">
      <alignment horizontal="left" vertical="center"/>
    </xf>
    <xf numFmtId="49" fontId="1" fillId="23" borderId="15" xfId="0" applyNumberFormat="1" applyFont="1" applyFill="1" applyBorder="1" applyAlignment="1">
      <alignment horizontal="left" vertical="center"/>
    </xf>
    <xf numFmtId="49" fontId="1" fillId="23" borderId="5" xfId="0" applyNumberFormat="1" applyFont="1" applyFill="1" applyBorder="1" applyAlignment="1">
      <alignment horizontal="left" vertical="center"/>
    </xf>
    <xf numFmtId="0" fontId="3" fillId="29" borderId="10" xfId="0" applyFont="1" applyFill="1" applyBorder="1" applyAlignment="1">
      <alignment horizontal="center" vertical="center" wrapText="1"/>
    </xf>
    <xf numFmtId="0" fontId="3" fillId="29" borderId="19" xfId="0" applyFont="1" applyFill="1" applyBorder="1" applyAlignment="1">
      <alignment horizontal="center" vertical="center" wrapText="1"/>
    </xf>
    <xf numFmtId="0" fontId="3" fillId="22" borderId="3" xfId="0" applyFont="1" applyFill="1" applyBorder="1" applyAlignment="1">
      <alignment horizontal="center" vertical="center"/>
    </xf>
  </cellXfs>
  <cellStyles count="66">
    <cellStyle name="Normal" xfId="0" builtinId="0"/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no 3" xfId="4" xr:uid="{00000000-0005-0000-0000-000004000000}"/>
    <cellStyle name="Obično_Izvori_Hierarhija za unos_Export_4" xfId="5" xr:uid="{00000000-0005-0000-0000-000005000000}"/>
    <cellStyle name="Obično_List7" xfId="6" xr:uid="{00000000-0005-0000-0000-000006000000}"/>
    <cellStyle name="SAPBEXaggData" xfId="7" xr:uid="{00000000-0005-0000-0000-000007000000}"/>
    <cellStyle name="SAPBEXaggDataEmph" xfId="8" xr:uid="{00000000-0005-0000-0000-000008000000}"/>
    <cellStyle name="SAPBEXaggItem" xfId="9" xr:uid="{00000000-0005-0000-0000-000009000000}"/>
    <cellStyle name="SAPBEXaggItemX" xfId="10" xr:uid="{00000000-0005-0000-0000-00000A000000}"/>
    <cellStyle name="SAPBEXchaText" xfId="11" xr:uid="{00000000-0005-0000-0000-00000B000000}"/>
    <cellStyle name="SAPBEXexcBad7" xfId="12" xr:uid="{00000000-0005-0000-0000-00000C000000}"/>
    <cellStyle name="SAPBEXexcBad8" xfId="13" xr:uid="{00000000-0005-0000-0000-00000D000000}"/>
    <cellStyle name="SAPBEXexcBad9" xfId="14" xr:uid="{00000000-0005-0000-0000-00000E000000}"/>
    <cellStyle name="SAPBEXexcCritical4" xfId="15" xr:uid="{00000000-0005-0000-0000-00000F000000}"/>
    <cellStyle name="SAPBEXexcCritical5" xfId="16" xr:uid="{00000000-0005-0000-0000-000010000000}"/>
    <cellStyle name="SAPBEXexcCritical6" xfId="17" xr:uid="{00000000-0005-0000-0000-000011000000}"/>
    <cellStyle name="SAPBEXexcGood1" xfId="18" xr:uid="{00000000-0005-0000-0000-000012000000}"/>
    <cellStyle name="SAPBEXexcGood2" xfId="19" xr:uid="{00000000-0005-0000-0000-000013000000}"/>
    <cellStyle name="SAPBEXexcGood3" xfId="20" xr:uid="{00000000-0005-0000-0000-000014000000}"/>
    <cellStyle name="SAPBEXfilterDrill" xfId="21" xr:uid="{00000000-0005-0000-0000-000015000000}"/>
    <cellStyle name="SAPBEXfilterItem" xfId="22" xr:uid="{00000000-0005-0000-0000-000016000000}"/>
    <cellStyle name="SAPBEXfilterText" xfId="23" xr:uid="{00000000-0005-0000-0000-000017000000}"/>
    <cellStyle name="SAPBEXfilterText 2" xfId="24" xr:uid="{00000000-0005-0000-0000-000018000000}"/>
    <cellStyle name="SAPBEXfilterText 2 2" xfId="25" xr:uid="{00000000-0005-0000-0000-000019000000}"/>
    <cellStyle name="SAPBEXformats" xfId="26" xr:uid="{00000000-0005-0000-0000-00001A000000}"/>
    <cellStyle name="SAPBEXheaderItem" xfId="27" xr:uid="{00000000-0005-0000-0000-00001B000000}"/>
    <cellStyle name="SAPBEXheaderItem 2" xfId="28" xr:uid="{00000000-0005-0000-0000-00001C000000}"/>
    <cellStyle name="SAPBEXheaderItem 2 2" xfId="29" xr:uid="{00000000-0005-0000-0000-00001D000000}"/>
    <cellStyle name="SAPBEXheaderText" xfId="30" xr:uid="{00000000-0005-0000-0000-00001E000000}"/>
    <cellStyle name="SAPBEXheaderText 2" xfId="31" xr:uid="{00000000-0005-0000-0000-00001F000000}"/>
    <cellStyle name="SAPBEXheaderText 2 2" xfId="32" xr:uid="{00000000-0005-0000-0000-000020000000}"/>
    <cellStyle name="SAPBEXHLevel0" xfId="33" xr:uid="{00000000-0005-0000-0000-000021000000}"/>
    <cellStyle name="SAPBEXHLevel0X" xfId="34" xr:uid="{00000000-0005-0000-0000-000022000000}"/>
    <cellStyle name="SAPBEXHLevel0X 2" xfId="35" xr:uid="{00000000-0005-0000-0000-000023000000}"/>
    <cellStyle name="SAPBEXHLevel0X 2 2" xfId="36" xr:uid="{00000000-0005-0000-0000-000024000000}"/>
    <cellStyle name="SAPBEXHLevel1" xfId="37" xr:uid="{00000000-0005-0000-0000-000025000000}"/>
    <cellStyle name="SAPBEXHLevel1X" xfId="38" xr:uid="{00000000-0005-0000-0000-000026000000}"/>
    <cellStyle name="SAPBEXHLevel1X 2" xfId="39" xr:uid="{00000000-0005-0000-0000-000027000000}"/>
    <cellStyle name="SAPBEXHLevel1X 2 2" xfId="40" xr:uid="{00000000-0005-0000-0000-000028000000}"/>
    <cellStyle name="SAPBEXHLevel2" xfId="41" xr:uid="{00000000-0005-0000-0000-000029000000}"/>
    <cellStyle name="SAPBEXHLevel2X" xfId="42" xr:uid="{00000000-0005-0000-0000-00002A000000}"/>
    <cellStyle name="SAPBEXHLevel2X 2" xfId="43" xr:uid="{00000000-0005-0000-0000-00002B000000}"/>
    <cellStyle name="SAPBEXHLevel2X 2 2" xfId="44" xr:uid="{00000000-0005-0000-0000-00002C000000}"/>
    <cellStyle name="SAPBEXHLevel3" xfId="45" xr:uid="{00000000-0005-0000-0000-00002D000000}"/>
    <cellStyle name="SAPBEXHLevel3 2" xfId="46" xr:uid="{00000000-0005-0000-0000-00002E000000}"/>
    <cellStyle name="SAPBEXHLevel3 2 2" xfId="47" xr:uid="{00000000-0005-0000-0000-00002F000000}"/>
    <cellStyle name="SAPBEXHLevel3X" xfId="48" xr:uid="{00000000-0005-0000-0000-000030000000}"/>
    <cellStyle name="SAPBEXHLevel3X 2" xfId="49" xr:uid="{00000000-0005-0000-0000-000031000000}"/>
    <cellStyle name="SAPBEXHLevel3X 2 2" xfId="50" xr:uid="{00000000-0005-0000-0000-000032000000}"/>
    <cellStyle name="SAPBEXinputData" xfId="51" xr:uid="{00000000-0005-0000-0000-000033000000}"/>
    <cellStyle name="SAPBEXinputData 2" xfId="52" xr:uid="{00000000-0005-0000-0000-000034000000}"/>
    <cellStyle name="SAPBEXinputData 2 2" xfId="53" xr:uid="{00000000-0005-0000-0000-000035000000}"/>
    <cellStyle name="SAPBEXresData" xfId="54" xr:uid="{00000000-0005-0000-0000-000036000000}"/>
    <cellStyle name="SAPBEXresDataEmph" xfId="55" xr:uid="{00000000-0005-0000-0000-000037000000}"/>
    <cellStyle name="SAPBEXresItem" xfId="56" xr:uid="{00000000-0005-0000-0000-000038000000}"/>
    <cellStyle name="SAPBEXresItemX" xfId="57" xr:uid="{00000000-0005-0000-0000-000039000000}"/>
    <cellStyle name="SAPBEXstdData" xfId="58" xr:uid="{00000000-0005-0000-0000-00003A000000}"/>
    <cellStyle name="SAPBEXstdDataEmph" xfId="59" xr:uid="{00000000-0005-0000-0000-00003B000000}"/>
    <cellStyle name="SAPBEXstdItem" xfId="60" xr:uid="{00000000-0005-0000-0000-00003C000000}"/>
    <cellStyle name="SAPBEXstdItemX" xfId="61" xr:uid="{00000000-0005-0000-0000-00003D000000}"/>
    <cellStyle name="SAPBEXtitle" xfId="62" xr:uid="{00000000-0005-0000-0000-00003E000000}"/>
    <cellStyle name="SAPBEXtitle 2" xfId="63" xr:uid="{00000000-0005-0000-0000-00003F000000}"/>
    <cellStyle name="SAPBEXtitle 2 2" xfId="64" xr:uid="{00000000-0005-0000-0000-000040000000}"/>
    <cellStyle name="SAPBEXundefined" xfId="65" xr:uid="{00000000-0005-0000-0000-000041000000}"/>
  </cellStyles>
  <dxfs count="0"/>
  <tableStyles count="0" defaultTableStyle="TableStyleMedium2" defaultPivotStyle="PivotStyleLight16"/>
  <colors>
    <mruColors>
      <color rgb="FFCCFFCC"/>
      <color rgb="FFF7CBEB"/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7"/>
  <sheetViews>
    <sheetView zoomScaleNormal="100" zoomScaleSheetLayoutView="100" workbookViewId="0">
      <pane xSplit="4" ySplit="3" topLeftCell="E249" activePane="bottomRight" state="frozen"/>
      <selection pane="topRight" activeCell="C48" sqref="C48"/>
      <selection pane="bottomLeft" activeCell="C48" sqref="C48"/>
      <selection pane="bottomRight" activeCell="A2" sqref="A2:G2"/>
    </sheetView>
  </sheetViews>
  <sheetFormatPr defaultColWidth="9.140625" defaultRowHeight="13.15" customHeight="1" x14ac:dyDescent="0.2"/>
  <cols>
    <col min="1" max="2" width="8.85546875" style="104" customWidth="1"/>
    <col min="3" max="3" width="15" style="2" bestFit="1" customWidth="1"/>
    <col min="4" max="4" width="49.28515625" style="2" customWidth="1"/>
    <col min="5" max="7" width="15.7109375" style="99" customWidth="1"/>
    <col min="8" max="8" width="8.140625" style="2" customWidth="1"/>
    <col min="9" max="9" width="14.140625" style="2" bestFit="1" customWidth="1"/>
    <col min="10" max="10" width="10.7109375" style="2" customWidth="1"/>
    <col min="11" max="16384" width="9.140625" style="2"/>
  </cols>
  <sheetData>
    <row r="1" spans="1:9" ht="13.15" customHeight="1" x14ac:dyDescent="0.2">
      <c r="A1" s="165" t="s">
        <v>0</v>
      </c>
      <c r="B1" s="166"/>
      <c r="C1" s="166"/>
      <c r="D1" s="166"/>
      <c r="E1" s="166"/>
      <c r="F1" s="166"/>
      <c r="G1" s="166"/>
    </row>
    <row r="2" spans="1:9" ht="37.15" customHeight="1" x14ac:dyDescent="0.2">
      <c r="A2" s="106" t="s">
        <v>1</v>
      </c>
      <c r="B2" s="107" t="s">
        <v>2</v>
      </c>
      <c r="C2" s="3" t="s">
        <v>3</v>
      </c>
      <c r="D2" s="3" t="s">
        <v>4</v>
      </c>
      <c r="E2" s="98" t="s">
        <v>5</v>
      </c>
      <c r="F2" s="98" t="s">
        <v>6</v>
      </c>
      <c r="G2" s="98" t="s">
        <v>7</v>
      </c>
    </row>
    <row r="3" spans="1:9" ht="13.15" customHeight="1" x14ac:dyDescent="0.2">
      <c r="A3" s="167" t="s">
        <v>8</v>
      </c>
      <c r="B3" s="167"/>
      <c r="C3" s="167"/>
      <c r="D3" s="167"/>
      <c r="E3" s="4">
        <f>E52+E57+E66+E82+E119+E137+E1638+E202+E227+E270+E299+E321+E358+E392+E420+E434+E175+E106</f>
        <v>2043322007</v>
      </c>
      <c r="F3" s="4">
        <f>F52+F57+F66+F82+F119+F137+F1638+F202+F227+F270+F299+F321+F358+F392+F420+F434+F175+F106</f>
        <v>2064308930</v>
      </c>
      <c r="G3" s="4">
        <f>G52+G57+G66+G82+G119+G137+G1638+G202+G227+G270+G299+G321+G358+G392+G420+G434+G175+G106</f>
        <v>1633626643</v>
      </c>
    </row>
    <row r="4" spans="1:9" ht="13.15" customHeight="1" x14ac:dyDescent="0.2">
      <c r="A4" s="163" t="s">
        <v>9</v>
      </c>
      <c r="B4" s="164"/>
      <c r="C4" s="164"/>
      <c r="D4" s="164"/>
      <c r="E4" s="57"/>
      <c r="F4" s="57"/>
      <c r="G4" s="57"/>
    </row>
    <row r="5" spans="1:9" s="42" customFormat="1" ht="25.5" x14ac:dyDescent="0.2">
      <c r="A5" s="151">
        <v>11</v>
      </c>
      <c r="B5" s="151">
        <v>11</v>
      </c>
      <c r="C5" s="5">
        <v>671110000</v>
      </c>
      <c r="D5" s="6" t="s">
        <v>10</v>
      </c>
      <c r="E5" s="127">
        <v>1049433312</v>
      </c>
      <c r="F5" s="44">
        <v>1059843559</v>
      </c>
      <c r="G5" s="44">
        <v>1081652000</v>
      </c>
      <c r="H5" s="59"/>
      <c r="I5" s="59"/>
    </row>
    <row r="6" spans="1:9" s="42" customFormat="1" ht="25.5" x14ac:dyDescent="0.2">
      <c r="A6" s="151"/>
      <c r="B6" s="151"/>
      <c r="C6" s="5">
        <v>671210000</v>
      </c>
      <c r="D6" s="6" t="s">
        <v>11</v>
      </c>
      <c r="E6" s="126">
        <v>18761350</v>
      </c>
      <c r="F6" s="78">
        <v>41967823</v>
      </c>
      <c r="G6" s="78">
        <v>26127100</v>
      </c>
      <c r="H6" s="59"/>
    </row>
    <row r="7" spans="1:9" s="42" customFormat="1" ht="26.45" customHeight="1" x14ac:dyDescent="0.2">
      <c r="A7" s="151"/>
      <c r="B7" s="151"/>
      <c r="C7" s="5">
        <v>671410000</v>
      </c>
      <c r="D7" s="6" t="s">
        <v>12</v>
      </c>
      <c r="E7" s="132">
        <v>136642165</v>
      </c>
      <c r="F7" s="132">
        <v>37000000</v>
      </c>
      <c r="G7" s="30">
        <v>2000000</v>
      </c>
      <c r="H7" s="131"/>
      <c r="I7" s="131"/>
    </row>
    <row r="8" spans="1:9" s="42" customFormat="1" ht="13.15" customHeight="1" x14ac:dyDescent="0.2">
      <c r="A8" s="151"/>
      <c r="B8" s="151"/>
      <c r="C8" s="8" t="s">
        <v>13</v>
      </c>
      <c r="D8" s="9"/>
      <c r="E8" s="10">
        <f>SUM(E5:E7)</f>
        <v>1204836827</v>
      </c>
      <c r="F8" s="10">
        <f>SUM(F5:F7)</f>
        <v>1138811382</v>
      </c>
      <c r="G8" s="10">
        <f>SUM(G5:G7)</f>
        <v>1109779100</v>
      </c>
      <c r="H8" s="59"/>
    </row>
    <row r="9" spans="1:9" s="42" customFormat="1" ht="25.5" x14ac:dyDescent="0.2">
      <c r="A9" s="143">
        <v>12</v>
      </c>
      <c r="B9" s="143">
        <v>12</v>
      </c>
      <c r="C9" s="5">
        <v>671110000</v>
      </c>
      <c r="D9" s="6" t="s">
        <v>10</v>
      </c>
      <c r="E9" s="28">
        <v>32510663</v>
      </c>
      <c r="F9" s="28">
        <v>50975969</v>
      </c>
      <c r="G9" s="28">
        <v>36007539</v>
      </c>
    </row>
    <row r="10" spans="1:9" s="42" customFormat="1" ht="25.9" customHeight="1" x14ac:dyDescent="0.2">
      <c r="A10" s="143"/>
      <c r="B10" s="143"/>
      <c r="C10" s="5">
        <v>671210000</v>
      </c>
      <c r="D10" s="6" t="s">
        <v>11</v>
      </c>
      <c r="E10" s="30">
        <v>783000</v>
      </c>
      <c r="F10" s="30">
        <v>659000</v>
      </c>
      <c r="G10" s="30">
        <v>521000</v>
      </c>
    </row>
    <row r="11" spans="1:9" s="42" customFormat="1" ht="13.15" customHeight="1" x14ac:dyDescent="0.2">
      <c r="A11" s="143"/>
      <c r="B11" s="143"/>
      <c r="C11" s="8" t="s">
        <v>14</v>
      </c>
      <c r="D11" s="9"/>
      <c r="E11" s="10">
        <f t="shared" ref="E11:F11" si="0">E9+E10</f>
        <v>33293663</v>
      </c>
      <c r="F11" s="10">
        <f t="shared" si="0"/>
        <v>51634969</v>
      </c>
      <c r="G11" s="10">
        <f t="shared" ref="G11" si="1">G9+G10</f>
        <v>36528539</v>
      </c>
    </row>
    <row r="12" spans="1:9" s="42" customFormat="1" ht="13.15" customHeight="1" x14ac:dyDescent="0.2">
      <c r="A12" s="143">
        <v>31</v>
      </c>
      <c r="B12" s="143">
        <v>31</v>
      </c>
      <c r="C12" s="6">
        <v>661510000</v>
      </c>
      <c r="D12" s="11" t="s">
        <v>15</v>
      </c>
      <c r="E12" s="28">
        <v>20000</v>
      </c>
      <c r="F12" s="28">
        <v>20000</v>
      </c>
      <c r="G12" s="28">
        <v>20000</v>
      </c>
    </row>
    <row r="13" spans="1:9" s="42" customFormat="1" ht="13.15" customHeight="1" x14ac:dyDescent="0.2">
      <c r="A13" s="143"/>
      <c r="B13" s="143"/>
      <c r="C13" s="5" t="s">
        <v>16</v>
      </c>
      <c r="D13" s="6" t="s">
        <v>17</v>
      </c>
      <c r="E13" s="30">
        <v>12531</v>
      </c>
      <c r="F13" s="30">
        <v>11031</v>
      </c>
      <c r="G13" s="30">
        <v>9531</v>
      </c>
    </row>
    <row r="14" spans="1:9" s="42" customFormat="1" ht="13.15" customHeight="1" x14ac:dyDescent="0.2">
      <c r="A14" s="143"/>
      <c r="B14" s="143"/>
      <c r="C14" s="5" t="s">
        <v>18</v>
      </c>
      <c r="D14" s="6" t="s">
        <v>19</v>
      </c>
      <c r="E14" s="30">
        <v>-11031</v>
      </c>
      <c r="F14" s="30">
        <v>-9531</v>
      </c>
      <c r="G14" s="30">
        <v>-8031</v>
      </c>
    </row>
    <row r="15" spans="1:9" s="42" customFormat="1" ht="13.15" customHeight="1" x14ac:dyDescent="0.2">
      <c r="A15" s="143"/>
      <c r="B15" s="143"/>
      <c r="C15" s="8" t="s">
        <v>20</v>
      </c>
      <c r="D15" s="12"/>
      <c r="E15" s="10">
        <f>E12+E13+E14</f>
        <v>21500</v>
      </c>
      <c r="F15" s="10">
        <f>F12+F13+F14</f>
        <v>21500</v>
      </c>
      <c r="G15" s="10">
        <f>G12+G13+G14</f>
        <v>21500</v>
      </c>
    </row>
    <row r="16" spans="1:9" s="42" customFormat="1" ht="13.15" customHeight="1" x14ac:dyDescent="0.2">
      <c r="A16" s="143">
        <v>43</v>
      </c>
      <c r="B16" s="143">
        <v>43</v>
      </c>
      <c r="C16" s="5">
        <v>652140000</v>
      </c>
      <c r="D16" s="11" t="s">
        <v>21</v>
      </c>
      <c r="E16" s="28">
        <v>2700000</v>
      </c>
      <c r="F16" s="28">
        <v>2700000</v>
      </c>
      <c r="G16" s="28">
        <v>2700000</v>
      </c>
    </row>
    <row r="17" spans="1:7" s="42" customFormat="1" ht="26.45" customHeight="1" x14ac:dyDescent="0.2">
      <c r="A17" s="143"/>
      <c r="B17" s="143"/>
      <c r="C17" s="5">
        <v>652680000</v>
      </c>
      <c r="D17" s="11" t="s">
        <v>22</v>
      </c>
      <c r="E17" s="30">
        <v>2100000</v>
      </c>
      <c r="F17" s="30">
        <v>2100000</v>
      </c>
      <c r="G17" s="30">
        <v>2100000</v>
      </c>
    </row>
    <row r="18" spans="1:7" s="42" customFormat="1" ht="13.15" customHeight="1" x14ac:dyDescent="0.2">
      <c r="A18" s="143"/>
      <c r="B18" s="143"/>
      <c r="C18" s="5" t="s">
        <v>16</v>
      </c>
      <c r="D18" s="6" t="s">
        <v>17</v>
      </c>
      <c r="E18" s="30">
        <v>2649104</v>
      </c>
      <c r="F18" s="30">
        <v>2371804</v>
      </c>
      <c r="G18" s="30">
        <v>2039804</v>
      </c>
    </row>
    <row r="19" spans="1:7" s="42" customFormat="1" ht="13.15" customHeight="1" x14ac:dyDescent="0.2">
      <c r="A19" s="143"/>
      <c r="B19" s="143"/>
      <c r="C19" s="5" t="s">
        <v>18</v>
      </c>
      <c r="D19" s="6" t="s">
        <v>19</v>
      </c>
      <c r="E19" s="30">
        <v>-2371804</v>
      </c>
      <c r="F19" s="30">
        <v>-2039804</v>
      </c>
      <c r="G19" s="30">
        <v>-1657804</v>
      </c>
    </row>
    <row r="20" spans="1:7" s="42" customFormat="1" ht="13.15" customHeight="1" x14ac:dyDescent="0.2">
      <c r="A20" s="143"/>
      <c r="B20" s="143"/>
      <c r="C20" s="8" t="s">
        <v>23</v>
      </c>
      <c r="D20" s="12"/>
      <c r="E20" s="10">
        <f t="shared" ref="E20:F20" si="2">E16+E17+E18+E19</f>
        <v>5077300</v>
      </c>
      <c r="F20" s="10">
        <f t="shared" si="2"/>
        <v>5132000</v>
      </c>
      <c r="G20" s="10">
        <f t="shared" ref="G20" si="3">G16+G17+G18+G19</f>
        <v>5182000</v>
      </c>
    </row>
    <row r="21" spans="1:7" s="42" customFormat="1" ht="13.15" customHeight="1" x14ac:dyDescent="0.2">
      <c r="A21" s="137">
        <v>51</v>
      </c>
      <c r="B21" s="152">
        <v>51000</v>
      </c>
      <c r="C21" s="5">
        <v>632310000</v>
      </c>
      <c r="D21" s="13" t="s">
        <v>24</v>
      </c>
      <c r="E21" s="44">
        <v>700000</v>
      </c>
      <c r="F21" s="44">
        <v>275000</v>
      </c>
      <c r="G21" s="44">
        <v>0</v>
      </c>
    </row>
    <row r="22" spans="1:7" s="42" customFormat="1" ht="13.15" customHeight="1" x14ac:dyDescent="0.2">
      <c r="A22" s="138"/>
      <c r="B22" s="153"/>
      <c r="C22" s="68">
        <v>632410000</v>
      </c>
      <c r="D22" s="13" t="s">
        <v>25</v>
      </c>
      <c r="E22" s="78">
        <v>420000</v>
      </c>
      <c r="F22" s="78">
        <v>2250000</v>
      </c>
      <c r="G22" s="78">
        <v>0</v>
      </c>
    </row>
    <row r="23" spans="1:7" s="42" customFormat="1" ht="13.15" customHeight="1" x14ac:dyDescent="0.2">
      <c r="A23" s="138"/>
      <c r="B23" s="153"/>
      <c r="C23" s="5" t="s">
        <v>16</v>
      </c>
      <c r="D23" s="13" t="s">
        <v>17</v>
      </c>
      <c r="E23" s="43">
        <v>803921</v>
      </c>
      <c r="F23" s="43">
        <v>553021</v>
      </c>
      <c r="G23" s="43">
        <v>444424</v>
      </c>
    </row>
    <row r="24" spans="1:7" s="42" customFormat="1" ht="13.15" customHeight="1" x14ac:dyDescent="0.2">
      <c r="A24" s="138"/>
      <c r="B24" s="153"/>
      <c r="C24" s="5" t="s">
        <v>18</v>
      </c>
      <c r="D24" s="13" t="s">
        <v>19</v>
      </c>
      <c r="E24" s="43">
        <v>-553021</v>
      </c>
      <c r="F24" s="43">
        <v>-444424</v>
      </c>
      <c r="G24" s="43">
        <v>-367924</v>
      </c>
    </row>
    <row r="25" spans="1:7" s="42" customFormat="1" ht="13.15" customHeight="1" x14ac:dyDescent="0.2">
      <c r="A25" s="139"/>
      <c r="B25" s="154"/>
      <c r="C25" s="115" t="s">
        <v>26</v>
      </c>
      <c r="D25" s="14"/>
      <c r="E25" s="10">
        <f>E21+E22+E23+E24</f>
        <v>1370900</v>
      </c>
      <c r="F25" s="10">
        <f t="shared" ref="F25:G25" si="4">F21+F22+F23+F24</f>
        <v>2633597</v>
      </c>
      <c r="G25" s="10">
        <f t="shared" si="4"/>
        <v>76500</v>
      </c>
    </row>
    <row r="26" spans="1:7" s="42" customFormat="1" ht="13.15" customHeight="1" x14ac:dyDescent="0.2">
      <c r="A26" s="143">
        <v>52</v>
      </c>
      <c r="B26" s="150">
        <v>5043</v>
      </c>
      <c r="C26" s="5">
        <v>639110000</v>
      </c>
      <c r="D26" s="14" t="s">
        <v>27</v>
      </c>
      <c r="E26" s="44">
        <v>400000</v>
      </c>
      <c r="F26" s="44">
        <v>400000</v>
      </c>
      <c r="G26" s="44">
        <v>400000</v>
      </c>
    </row>
    <row r="27" spans="1:7" s="42" customFormat="1" ht="13.15" customHeight="1" x14ac:dyDescent="0.2">
      <c r="A27" s="143"/>
      <c r="B27" s="150"/>
      <c r="C27" s="5">
        <v>639210000</v>
      </c>
      <c r="D27" s="14" t="s">
        <v>28</v>
      </c>
      <c r="E27" s="30">
        <v>600000</v>
      </c>
      <c r="F27" s="30">
        <v>600000</v>
      </c>
      <c r="G27" s="30">
        <v>600000</v>
      </c>
    </row>
    <row r="28" spans="1:7" s="42" customFormat="1" ht="13.15" customHeight="1" x14ac:dyDescent="0.2">
      <c r="A28" s="143"/>
      <c r="B28" s="150"/>
      <c r="C28" s="5" t="s">
        <v>16</v>
      </c>
      <c r="D28" s="6" t="s">
        <v>17</v>
      </c>
      <c r="E28" s="30">
        <v>303723</v>
      </c>
      <c r="F28" s="30">
        <v>145000</v>
      </c>
      <c r="G28" s="30">
        <v>145000</v>
      </c>
    </row>
    <row r="29" spans="1:7" s="42" customFormat="1" ht="13.15" customHeight="1" x14ac:dyDescent="0.2">
      <c r="A29" s="143"/>
      <c r="B29" s="150"/>
      <c r="C29" s="5" t="s">
        <v>18</v>
      </c>
      <c r="D29" s="6" t="s">
        <v>19</v>
      </c>
      <c r="E29" s="30">
        <v>-145000</v>
      </c>
      <c r="F29" s="30">
        <v>-145000</v>
      </c>
      <c r="G29" s="30">
        <v>-145000</v>
      </c>
    </row>
    <row r="30" spans="1:7" s="42" customFormat="1" ht="13.15" customHeight="1" x14ac:dyDescent="0.2">
      <c r="A30" s="143"/>
      <c r="B30" s="150"/>
      <c r="C30" s="115" t="s">
        <v>29</v>
      </c>
      <c r="D30" s="14"/>
      <c r="E30" s="10">
        <f t="shared" ref="E30:F30" si="5">E26+E27+E28+E29</f>
        <v>1158723</v>
      </c>
      <c r="F30" s="10">
        <f t="shared" si="5"/>
        <v>1000000</v>
      </c>
      <c r="G30" s="10">
        <f t="shared" ref="G30" si="6">G26+G27+G28+G29</f>
        <v>1000000</v>
      </c>
    </row>
    <row r="31" spans="1:7" s="42" customFormat="1" ht="24" customHeight="1" x14ac:dyDescent="0.2">
      <c r="A31" s="143">
        <v>559</v>
      </c>
      <c r="B31" s="150">
        <v>51011</v>
      </c>
      <c r="C31" s="120">
        <v>632310000</v>
      </c>
      <c r="D31" s="121" t="s">
        <v>24</v>
      </c>
      <c r="E31" s="44">
        <v>715075</v>
      </c>
      <c r="F31" s="44">
        <v>755525</v>
      </c>
      <c r="G31" s="44">
        <v>457100</v>
      </c>
    </row>
    <row r="32" spans="1:7" s="42" customFormat="1" ht="25.5" customHeight="1" x14ac:dyDescent="0.2">
      <c r="A32" s="143"/>
      <c r="B32" s="150"/>
      <c r="C32" s="122">
        <v>632410000</v>
      </c>
      <c r="D32" s="123" t="s">
        <v>25</v>
      </c>
      <c r="E32" s="78">
        <v>715000</v>
      </c>
      <c r="F32" s="78">
        <v>285000</v>
      </c>
      <c r="G32" s="78">
        <v>2894000</v>
      </c>
    </row>
    <row r="33" spans="1:7" s="42" customFormat="1" ht="13.15" customHeight="1" x14ac:dyDescent="0.2">
      <c r="A33" s="143"/>
      <c r="B33" s="150"/>
      <c r="C33" s="115" t="s">
        <v>30</v>
      </c>
      <c r="D33" s="14"/>
      <c r="E33" s="10">
        <f t="shared" ref="E33:F33" si="7">E31+E32</f>
        <v>1430075</v>
      </c>
      <c r="F33" s="10">
        <f t="shared" si="7"/>
        <v>1040525</v>
      </c>
      <c r="G33" s="10">
        <f t="shared" ref="G33" si="8">G31+G32</f>
        <v>3351100</v>
      </c>
    </row>
    <row r="34" spans="1:7" s="42" customFormat="1" ht="28.5" customHeight="1" x14ac:dyDescent="0.2">
      <c r="A34" s="143">
        <v>562</v>
      </c>
      <c r="B34" s="150">
        <v>56211</v>
      </c>
      <c r="C34" s="47">
        <v>671110000</v>
      </c>
      <c r="D34" s="95" t="s">
        <v>10</v>
      </c>
      <c r="E34" s="79">
        <v>40887494</v>
      </c>
      <c r="F34" s="79">
        <v>76697924</v>
      </c>
      <c r="G34" s="79">
        <v>28499689</v>
      </c>
    </row>
    <row r="35" spans="1:7" s="42" customFormat="1" ht="25.5" customHeight="1" x14ac:dyDescent="0.2">
      <c r="A35" s="143"/>
      <c r="B35" s="150"/>
      <c r="C35" s="81">
        <v>671210000</v>
      </c>
      <c r="D35" s="67" t="s">
        <v>11</v>
      </c>
      <c r="E35" s="55">
        <v>700</v>
      </c>
      <c r="F35" s="55">
        <v>14200</v>
      </c>
      <c r="G35" s="55">
        <v>14200</v>
      </c>
    </row>
    <row r="36" spans="1:7" s="42" customFormat="1" ht="13.15" customHeight="1" x14ac:dyDescent="0.2">
      <c r="A36" s="143"/>
      <c r="B36" s="150"/>
      <c r="C36" s="115" t="s">
        <v>31</v>
      </c>
      <c r="D36" s="14"/>
      <c r="E36" s="10">
        <f t="shared" ref="E36:F36" si="9">E34+E35</f>
        <v>40888194</v>
      </c>
      <c r="F36" s="10">
        <f t="shared" si="9"/>
        <v>76712124</v>
      </c>
      <c r="G36" s="10">
        <f t="shared" ref="G36" si="10">G34+G35</f>
        <v>28513889</v>
      </c>
    </row>
    <row r="37" spans="1:7" s="42" customFormat="1" ht="23.25" customHeight="1" x14ac:dyDescent="0.2">
      <c r="A37" s="143">
        <v>563</v>
      </c>
      <c r="B37" s="150">
        <v>56311</v>
      </c>
      <c r="C37" s="47">
        <v>671110000</v>
      </c>
      <c r="D37" s="65" t="s">
        <v>10</v>
      </c>
      <c r="E37" s="133">
        <v>151491808</v>
      </c>
      <c r="F37" s="133">
        <v>202892047</v>
      </c>
      <c r="G37" s="133">
        <v>92902653</v>
      </c>
    </row>
    <row r="38" spans="1:7" s="42" customFormat="1" ht="25.5" customHeight="1" x14ac:dyDescent="0.2">
      <c r="A38" s="143"/>
      <c r="B38" s="150"/>
      <c r="C38" s="81">
        <v>671210000</v>
      </c>
      <c r="D38" s="67" t="s">
        <v>11</v>
      </c>
      <c r="E38" s="55">
        <v>14200</v>
      </c>
      <c r="F38" s="55">
        <v>700</v>
      </c>
      <c r="G38" s="55">
        <v>700</v>
      </c>
    </row>
    <row r="39" spans="1:7" s="42" customFormat="1" ht="12.75" x14ac:dyDescent="0.2">
      <c r="A39" s="143"/>
      <c r="B39" s="150"/>
      <c r="C39" s="115" t="s">
        <v>32</v>
      </c>
      <c r="D39" s="14"/>
      <c r="E39" s="10">
        <f t="shared" ref="E39:F39" si="11">E37+E38</f>
        <v>151506008</v>
      </c>
      <c r="F39" s="10">
        <f t="shared" si="11"/>
        <v>202892747</v>
      </c>
      <c r="G39" s="10">
        <f t="shared" ref="G39" si="12">G37+G38</f>
        <v>92903353</v>
      </c>
    </row>
    <row r="40" spans="1:7" s="42" customFormat="1" ht="25.5" x14ac:dyDescent="0.2">
      <c r="A40" s="143">
        <v>581</v>
      </c>
      <c r="B40" s="150">
        <v>58100</v>
      </c>
      <c r="C40" s="5">
        <v>671110000</v>
      </c>
      <c r="D40" s="17" t="s">
        <v>10</v>
      </c>
      <c r="E40" s="79">
        <v>113522129</v>
      </c>
      <c r="F40" s="79">
        <v>120249500</v>
      </c>
      <c r="G40" s="79">
        <v>0</v>
      </c>
    </row>
    <row r="41" spans="1:7" s="42" customFormat="1" ht="25.5" x14ac:dyDescent="0.2">
      <c r="A41" s="143"/>
      <c r="B41" s="150"/>
      <c r="C41" s="5">
        <v>671210000</v>
      </c>
      <c r="D41" s="17" t="s">
        <v>11</v>
      </c>
      <c r="E41" s="79">
        <v>468813</v>
      </c>
      <c r="F41" s="79">
        <v>0</v>
      </c>
      <c r="G41" s="79">
        <v>0</v>
      </c>
    </row>
    <row r="42" spans="1:7" s="42" customFormat="1" ht="12.75" x14ac:dyDescent="0.2">
      <c r="A42" s="143"/>
      <c r="B42" s="150"/>
      <c r="C42" s="115" t="s">
        <v>33</v>
      </c>
      <c r="D42" s="14"/>
      <c r="E42" s="10">
        <f>E40+E41</f>
        <v>113990942</v>
      </c>
      <c r="F42" s="10">
        <f t="shared" ref="F42:G42" si="13">F40+F41</f>
        <v>120249500</v>
      </c>
      <c r="G42" s="10">
        <f t="shared" si="13"/>
        <v>0</v>
      </c>
    </row>
    <row r="43" spans="1:7" s="42" customFormat="1" ht="12.75" x14ac:dyDescent="0.2">
      <c r="A43" s="143">
        <v>61</v>
      </c>
      <c r="B43" s="143">
        <v>61</v>
      </c>
      <c r="C43" s="5" t="s">
        <v>16</v>
      </c>
      <c r="D43" s="6" t="s">
        <v>17</v>
      </c>
      <c r="E43" s="7">
        <v>32154</v>
      </c>
      <c r="F43" s="7">
        <v>32154</v>
      </c>
      <c r="G43" s="7">
        <v>32154</v>
      </c>
    </row>
    <row r="44" spans="1:7" s="42" customFormat="1" ht="12.75" x14ac:dyDescent="0.2">
      <c r="A44" s="143"/>
      <c r="B44" s="143"/>
      <c r="C44" s="5" t="s">
        <v>18</v>
      </c>
      <c r="D44" s="6" t="s">
        <v>19</v>
      </c>
      <c r="E44" s="7">
        <v>-32154</v>
      </c>
      <c r="F44" s="7">
        <v>-32154</v>
      </c>
      <c r="G44" s="7">
        <v>-32154</v>
      </c>
    </row>
    <row r="45" spans="1:7" s="42" customFormat="1" ht="12.75" x14ac:dyDescent="0.2">
      <c r="A45" s="143"/>
      <c r="B45" s="143"/>
      <c r="C45" s="15" t="s">
        <v>34</v>
      </c>
      <c r="D45" s="14"/>
      <c r="E45" s="10">
        <f>+E43+E44</f>
        <v>0</v>
      </c>
      <c r="F45" s="10">
        <f>+F43+F44</f>
        <v>0</v>
      </c>
      <c r="G45" s="10">
        <f>+G43+G44</f>
        <v>0</v>
      </c>
    </row>
    <row r="46" spans="1:7" s="42" customFormat="1" ht="13.15" customHeight="1" x14ac:dyDescent="0.2">
      <c r="A46" s="138">
        <v>810</v>
      </c>
      <c r="B46" s="138">
        <v>810</v>
      </c>
      <c r="C46" s="89">
        <v>841420209</v>
      </c>
      <c r="D46" s="125" t="s">
        <v>35</v>
      </c>
      <c r="E46" s="130">
        <v>136284431</v>
      </c>
      <c r="F46" s="84">
        <v>168524445</v>
      </c>
      <c r="G46" s="84">
        <v>110000000</v>
      </c>
    </row>
    <row r="47" spans="1:7" s="42" customFormat="1" ht="13.15" customHeight="1" x14ac:dyDescent="0.2">
      <c r="A47" s="138"/>
      <c r="B47" s="138"/>
      <c r="C47" s="5" t="s">
        <v>16</v>
      </c>
      <c r="D47" s="6" t="s">
        <v>17</v>
      </c>
      <c r="E47" s="7"/>
      <c r="F47" s="7"/>
      <c r="G47" s="7"/>
    </row>
    <row r="48" spans="1:7" s="42" customFormat="1" ht="13.15" customHeight="1" x14ac:dyDescent="0.2">
      <c r="A48" s="138"/>
      <c r="B48" s="138"/>
      <c r="C48" s="5" t="s">
        <v>18</v>
      </c>
      <c r="D48" s="6" t="s">
        <v>19</v>
      </c>
      <c r="E48" s="7"/>
      <c r="F48" s="7"/>
      <c r="G48" s="7"/>
    </row>
    <row r="49" spans="1:7" ht="13.15" customHeight="1" x14ac:dyDescent="0.2">
      <c r="A49" s="138"/>
      <c r="B49" s="138"/>
      <c r="C49" s="15" t="s">
        <v>36</v>
      </c>
      <c r="D49" s="14"/>
      <c r="E49" s="10">
        <f>+E47+E48+E46</f>
        <v>136284431</v>
      </c>
      <c r="F49" s="10">
        <f>+F47+F48+F46</f>
        <v>168524445</v>
      </c>
      <c r="G49" s="10">
        <f>+G47+G48+G46</f>
        <v>110000000</v>
      </c>
    </row>
    <row r="50" spans="1:7" s="42" customFormat="1" ht="13.15" customHeight="1" x14ac:dyDescent="0.2">
      <c r="A50" s="137">
        <v>815</v>
      </c>
      <c r="B50" s="137">
        <v>815</v>
      </c>
      <c r="C50" s="80">
        <v>671110000</v>
      </c>
      <c r="D50" s="119" t="s">
        <v>10</v>
      </c>
      <c r="E50" s="44">
        <v>55800000</v>
      </c>
      <c r="F50" s="44">
        <v>25000000</v>
      </c>
      <c r="G50" s="44">
        <v>0</v>
      </c>
    </row>
    <row r="51" spans="1:7" ht="13.15" customHeight="1" x14ac:dyDescent="0.2">
      <c r="A51" s="138"/>
      <c r="B51" s="138"/>
      <c r="C51" s="15" t="s">
        <v>37</v>
      </c>
      <c r="D51" s="14"/>
      <c r="E51" s="10">
        <f>E50</f>
        <v>55800000</v>
      </c>
      <c r="F51" s="10">
        <f t="shared" ref="F51:G51" si="14">F50</f>
        <v>25000000</v>
      </c>
      <c r="G51" s="10">
        <f t="shared" si="14"/>
        <v>0</v>
      </c>
    </row>
    <row r="52" spans="1:7" ht="13.15" customHeight="1" x14ac:dyDescent="0.2">
      <c r="A52" s="100"/>
      <c r="B52" s="100"/>
      <c r="C52" s="48"/>
      <c r="D52" s="25" t="s">
        <v>38</v>
      </c>
      <c r="E52" s="16">
        <f>E8+E11+E15+E20+E25+E30+E33+E36+E39+E42+E45+E49+E51</f>
        <v>1745658563</v>
      </c>
      <c r="F52" s="16">
        <f>F8+F11+F15+F20+F25+F30+F33+F36+F39+F42+F45+F49+F51</f>
        <v>1793652789</v>
      </c>
      <c r="G52" s="16">
        <f>G8+G11+G15+G20+G25+G30+G33+G36+G39+G42+G45+G49+G51</f>
        <v>1387355981</v>
      </c>
    </row>
    <row r="53" spans="1:7" ht="13.15" customHeight="1" x14ac:dyDescent="0.2">
      <c r="A53" s="163" t="s">
        <v>39</v>
      </c>
      <c r="B53" s="164"/>
      <c r="C53" s="164"/>
      <c r="D53" s="164"/>
      <c r="E53" s="57"/>
      <c r="F53" s="57"/>
      <c r="G53" s="57"/>
    </row>
    <row r="54" spans="1:7" s="42" customFormat="1" ht="25.5" x14ac:dyDescent="0.2">
      <c r="A54" s="137">
        <v>11</v>
      </c>
      <c r="B54" s="137">
        <v>11</v>
      </c>
      <c r="C54" s="5">
        <v>671110000</v>
      </c>
      <c r="D54" s="6" t="s">
        <v>10</v>
      </c>
      <c r="E54" s="28">
        <v>89845100</v>
      </c>
      <c r="F54" s="28">
        <v>90445300</v>
      </c>
      <c r="G54" s="28">
        <v>90445300</v>
      </c>
    </row>
    <row r="55" spans="1:7" s="42" customFormat="1" ht="26.45" customHeight="1" x14ac:dyDescent="0.2">
      <c r="A55" s="138"/>
      <c r="B55" s="138"/>
      <c r="C55" s="5">
        <v>671210000</v>
      </c>
      <c r="D55" s="6" t="s">
        <v>11</v>
      </c>
      <c r="E55" s="30">
        <v>707200</v>
      </c>
      <c r="F55" s="30">
        <v>107200</v>
      </c>
      <c r="G55" s="30">
        <v>107200</v>
      </c>
    </row>
    <row r="56" spans="1:7" s="42" customFormat="1" ht="13.15" customHeight="1" x14ac:dyDescent="0.2">
      <c r="A56" s="138"/>
      <c r="B56" s="138"/>
      <c r="C56" s="8" t="s">
        <v>13</v>
      </c>
      <c r="D56" s="6"/>
      <c r="E56" s="10">
        <f t="shared" ref="E56:F56" si="15">E54+E55</f>
        <v>90552300</v>
      </c>
      <c r="F56" s="10">
        <f t="shared" si="15"/>
        <v>90552500</v>
      </c>
      <c r="G56" s="10">
        <f t="shared" ref="G56" si="16">G54+G55</f>
        <v>90552500</v>
      </c>
    </row>
    <row r="57" spans="1:7" s="42" customFormat="1" ht="13.15" customHeight="1" x14ac:dyDescent="0.2">
      <c r="A57" s="139"/>
      <c r="B57" s="139"/>
      <c r="C57" s="56"/>
      <c r="D57" s="56" t="s">
        <v>40</v>
      </c>
      <c r="E57" s="10">
        <f t="shared" ref="E57:F57" si="17">E56</f>
        <v>90552300</v>
      </c>
      <c r="F57" s="10">
        <f t="shared" si="17"/>
        <v>90552500</v>
      </c>
      <c r="G57" s="10">
        <f t="shared" ref="G57" si="18">G56</f>
        <v>90552500</v>
      </c>
    </row>
    <row r="58" spans="1:7" ht="13.15" customHeight="1" x14ac:dyDescent="0.2">
      <c r="A58" s="144" t="s">
        <v>41</v>
      </c>
      <c r="B58" s="145"/>
      <c r="C58" s="145"/>
      <c r="D58" s="145"/>
      <c r="E58" s="57"/>
      <c r="F58" s="57"/>
      <c r="G58" s="57"/>
    </row>
    <row r="59" spans="1:7" s="42" customFormat="1" ht="25.5" x14ac:dyDescent="0.2">
      <c r="A59" s="143">
        <v>11</v>
      </c>
      <c r="B59" s="143">
        <v>11</v>
      </c>
      <c r="C59" s="5">
        <v>671110000</v>
      </c>
      <c r="D59" s="6" t="s">
        <v>10</v>
      </c>
      <c r="E59" s="28">
        <v>1394650</v>
      </c>
      <c r="F59" s="28">
        <v>1394540</v>
      </c>
      <c r="G59" s="28">
        <v>1397350</v>
      </c>
    </row>
    <row r="60" spans="1:7" s="42" customFormat="1" ht="24.6" customHeight="1" x14ac:dyDescent="0.2">
      <c r="A60" s="143"/>
      <c r="B60" s="143"/>
      <c r="C60" s="5">
        <v>671210000</v>
      </c>
      <c r="D60" s="6" t="s">
        <v>11</v>
      </c>
      <c r="E60" s="30">
        <v>4750</v>
      </c>
      <c r="F60" s="30">
        <v>4360</v>
      </c>
      <c r="G60" s="30">
        <v>14350</v>
      </c>
    </row>
    <row r="61" spans="1:7" s="42" customFormat="1" ht="13.15" customHeight="1" x14ac:dyDescent="0.2">
      <c r="A61" s="143"/>
      <c r="B61" s="143"/>
      <c r="C61" s="8" t="s">
        <v>13</v>
      </c>
      <c r="D61" s="9"/>
      <c r="E61" s="10">
        <f t="shared" ref="E61:F61" si="19">E59+E60</f>
        <v>1399400</v>
      </c>
      <c r="F61" s="10">
        <f t="shared" si="19"/>
        <v>1398900</v>
      </c>
      <c r="G61" s="10">
        <f t="shared" ref="G61" si="20">G59+G60</f>
        <v>1411700</v>
      </c>
    </row>
    <row r="62" spans="1:7" s="42" customFormat="1" ht="13.15" customHeight="1" x14ac:dyDescent="0.2">
      <c r="A62" s="143">
        <v>51</v>
      </c>
      <c r="B62" s="143">
        <v>51000</v>
      </c>
      <c r="C62" s="5">
        <v>632310000</v>
      </c>
      <c r="D62" s="6" t="s">
        <v>42</v>
      </c>
      <c r="E62" s="28">
        <v>1000</v>
      </c>
      <c r="F62" s="28">
        <v>1000</v>
      </c>
      <c r="G62" s="28">
        <v>1000</v>
      </c>
    </row>
    <row r="63" spans="1:7" s="42" customFormat="1" ht="13.15" customHeight="1" x14ac:dyDescent="0.2">
      <c r="A63" s="143"/>
      <c r="B63" s="143"/>
      <c r="C63" s="8" t="s">
        <v>26</v>
      </c>
      <c r="D63" s="9"/>
      <c r="E63" s="10">
        <f t="shared" ref="E63:F63" si="21">E62</f>
        <v>1000</v>
      </c>
      <c r="F63" s="10">
        <f t="shared" si="21"/>
        <v>1000</v>
      </c>
      <c r="G63" s="10">
        <f t="shared" ref="G63" si="22">G62</f>
        <v>1000</v>
      </c>
    </row>
    <row r="64" spans="1:7" s="42" customFormat="1" ht="13.15" customHeight="1" x14ac:dyDescent="0.2">
      <c r="A64" s="137">
        <v>559</v>
      </c>
      <c r="B64" s="137">
        <v>51011</v>
      </c>
      <c r="C64" s="5">
        <v>632310000</v>
      </c>
      <c r="D64" s="6" t="s">
        <v>42</v>
      </c>
      <c r="E64" s="28">
        <v>42500</v>
      </c>
      <c r="F64" s="28">
        <v>42500</v>
      </c>
      <c r="G64" s="28">
        <v>42500</v>
      </c>
    </row>
    <row r="65" spans="1:7" s="42" customFormat="1" ht="13.15" customHeight="1" x14ac:dyDescent="0.2">
      <c r="A65" s="138"/>
      <c r="B65" s="138"/>
      <c r="C65" s="8" t="s">
        <v>30</v>
      </c>
      <c r="D65" s="9"/>
      <c r="E65" s="10">
        <f>E64</f>
        <v>42500</v>
      </c>
      <c r="F65" s="10">
        <f>F64</f>
        <v>42500</v>
      </c>
      <c r="G65" s="10">
        <f>G64</f>
        <v>42500</v>
      </c>
    </row>
    <row r="66" spans="1:7" s="42" customFormat="1" ht="13.15" customHeight="1" x14ac:dyDescent="0.2">
      <c r="A66" s="139"/>
      <c r="B66" s="139"/>
      <c r="C66" s="56"/>
      <c r="D66" s="56" t="s">
        <v>43</v>
      </c>
      <c r="E66" s="10">
        <f t="shared" ref="E66:F66" si="23">E61+E63+E65</f>
        <v>1442900</v>
      </c>
      <c r="F66" s="10">
        <f t="shared" si="23"/>
        <v>1442400</v>
      </c>
      <c r="G66" s="10">
        <f t="shared" ref="G66" si="24">G61+G63+G65</f>
        <v>1455200</v>
      </c>
    </row>
    <row r="67" spans="1:7" ht="13.15" customHeight="1" x14ac:dyDescent="0.2">
      <c r="A67" s="144" t="s">
        <v>44</v>
      </c>
      <c r="B67" s="145"/>
      <c r="C67" s="145"/>
      <c r="D67" s="145"/>
      <c r="E67" s="57"/>
      <c r="F67" s="57"/>
      <c r="G67" s="57"/>
    </row>
    <row r="68" spans="1:7" s="42" customFormat="1" ht="25.5" x14ac:dyDescent="0.2">
      <c r="A68" s="143">
        <v>11</v>
      </c>
      <c r="B68" s="143">
        <v>11</v>
      </c>
      <c r="C68" s="5">
        <v>671110000</v>
      </c>
      <c r="D68" s="6" t="s">
        <v>10</v>
      </c>
      <c r="E68" s="28">
        <v>955913</v>
      </c>
      <c r="F68" s="28">
        <v>967324</v>
      </c>
      <c r="G68" s="28">
        <v>966963</v>
      </c>
    </row>
    <row r="69" spans="1:7" s="42" customFormat="1" ht="26.45" customHeight="1" x14ac:dyDescent="0.2">
      <c r="A69" s="143"/>
      <c r="B69" s="143"/>
      <c r="C69" s="5">
        <v>671210000</v>
      </c>
      <c r="D69" s="6" t="s">
        <v>11</v>
      </c>
      <c r="E69" s="30">
        <v>11532</v>
      </c>
      <c r="F69" s="30">
        <v>9032</v>
      </c>
      <c r="G69" s="30">
        <v>9032</v>
      </c>
    </row>
    <row r="70" spans="1:7" s="42" customFormat="1" ht="26.45" customHeight="1" x14ac:dyDescent="0.2">
      <c r="A70" s="143"/>
      <c r="B70" s="143"/>
      <c r="C70" s="5">
        <v>671410000</v>
      </c>
      <c r="D70" s="6" t="s">
        <v>12</v>
      </c>
      <c r="E70" s="30">
        <v>5270</v>
      </c>
      <c r="F70" s="30">
        <v>5609</v>
      </c>
      <c r="G70" s="30">
        <v>5970</v>
      </c>
    </row>
    <row r="71" spans="1:7" s="42" customFormat="1" ht="13.15" customHeight="1" x14ac:dyDescent="0.2">
      <c r="A71" s="143"/>
      <c r="B71" s="143"/>
      <c r="C71" s="8" t="s">
        <v>13</v>
      </c>
      <c r="D71" s="9"/>
      <c r="E71" s="10">
        <f>E68+E69+E70</f>
        <v>972715</v>
      </c>
      <c r="F71" s="10">
        <f>F68+F69+F70</f>
        <v>981965</v>
      </c>
      <c r="G71" s="10">
        <f>G68+G69+G70</f>
        <v>981965</v>
      </c>
    </row>
    <row r="72" spans="1:7" s="42" customFormat="1" ht="25.5" x14ac:dyDescent="0.2">
      <c r="A72" s="143">
        <v>12</v>
      </c>
      <c r="B72" s="143">
        <v>12</v>
      </c>
      <c r="C72" s="5">
        <v>671110000</v>
      </c>
      <c r="D72" s="6" t="s">
        <v>10</v>
      </c>
      <c r="E72" s="28">
        <v>1817</v>
      </c>
      <c r="F72" s="28"/>
      <c r="G72" s="28"/>
    </row>
    <row r="73" spans="1:7" s="42" customFormat="1" ht="26.45" customHeight="1" x14ac:dyDescent="0.2">
      <c r="A73" s="143"/>
      <c r="B73" s="143"/>
      <c r="C73" s="5">
        <v>671210000</v>
      </c>
      <c r="D73" s="6" t="s">
        <v>11</v>
      </c>
      <c r="E73" s="30"/>
      <c r="F73" s="30"/>
      <c r="G73" s="30"/>
    </row>
    <row r="74" spans="1:7" s="42" customFormat="1" ht="13.15" customHeight="1" x14ac:dyDescent="0.2">
      <c r="A74" s="143"/>
      <c r="B74" s="143"/>
      <c r="C74" s="8" t="s">
        <v>14</v>
      </c>
      <c r="D74" s="9"/>
      <c r="E74" s="10">
        <f>E72+E73</f>
        <v>1817</v>
      </c>
      <c r="F74" s="10">
        <f>F72+F73</f>
        <v>0</v>
      </c>
      <c r="G74" s="10">
        <f>G72+G73</f>
        <v>0</v>
      </c>
    </row>
    <row r="75" spans="1:7" s="42" customFormat="1" ht="13.15" customHeight="1" x14ac:dyDescent="0.2">
      <c r="A75" s="137">
        <v>51</v>
      </c>
      <c r="B75" s="137">
        <v>51000</v>
      </c>
      <c r="C75" s="5">
        <v>632310000</v>
      </c>
      <c r="D75" s="6" t="s">
        <v>42</v>
      </c>
      <c r="E75" s="53">
        <v>1327</v>
      </c>
      <c r="F75" s="53">
        <v>1327</v>
      </c>
      <c r="G75" s="53">
        <v>1327</v>
      </c>
    </row>
    <row r="76" spans="1:7" s="42" customFormat="1" ht="13.15" customHeight="1" x14ac:dyDescent="0.2">
      <c r="A76" s="138"/>
      <c r="B76" s="138"/>
      <c r="C76" s="5" t="s">
        <v>16</v>
      </c>
      <c r="D76" s="6" t="s">
        <v>17</v>
      </c>
      <c r="E76" s="54">
        <v>663</v>
      </c>
      <c r="F76" s="54">
        <v>663</v>
      </c>
      <c r="G76" s="54">
        <v>663</v>
      </c>
    </row>
    <row r="77" spans="1:7" s="42" customFormat="1" ht="13.15" customHeight="1" x14ac:dyDescent="0.2">
      <c r="A77" s="138"/>
      <c r="B77" s="138"/>
      <c r="C77" s="5" t="s">
        <v>18</v>
      </c>
      <c r="D77" s="6" t="s">
        <v>19</v>
      </c>
      <c r="E77" s="54">
        <v>-663</v>
      </c>
      <c r="F77" s="54">
        <v>-663</v>
      </c>
      <c r="G77" s="54">
        <v>-663</v>
      </c>
    </row>
    <row r="78" spans="1:7" s="42" customFormat="1" ht="13.15" customHeight="1" x14ac:dyDescent="0.2">
      <c r="A78" s="138"/>
      <c r="B78" s="138"/>
      <c r="C78" s="8" t="s">
        <v>26</v>
      </c>
      <c r="D78" s="9"/>
      <c r="E78" s="10">
        <f>E75+E76+E77</f>
        <v>1327</v>
      </c>
      <c r="F78" s="10">
        <f>F75+F76+F77</f>
        <v>1327</v>
      </c>
      <c r="G78" s="10">
        <f>G75+G76+G77</f>
        <v>1327</v>
      </c>
    </row>
    <row r="79" spans="1:7" s="42" customFormat="1" ht="12.75" x14ac:dyDescent="0.2">
      <c r="A79" s="143">
        <v>559</v>
      </c>
      <c r="B79" s="143">
        <v>56311</v>
      </c>
      <c r="C79" s="5">
        <v>631110000</v>
      </c>
      <c r="D79" s="6" t="s">
        <v>45</v>
      </c>
      <c r="E79" s="28">
        <v>9707</v>
      </c>
      <c r="F79" s="28"/>
      <c r="G79" s="28"/>
    </row>
    <row r="80" spans="1:7" s="42" customFormat="1" ht="26.45" customHeight="1" x14ac:dyDescent="0.2">
      <c r="A80" s="143"/>
      <c r="B80" s="143"/>
      <c r="C80" s="5"/>
      <c r="D80" s="6"/>
      <c r="E80" s="30"/>
      <c r="F80" s="30"/>
      <c r="G80" s="30"/>
    </row>
    <row r="81" spans="1:7" s="42" customFormat="1" ht="13.15" customHeight="1" x14ac:dyDescent="0.2">
      <c r="A81" s="143"/>
      <c r="B81" s="143"/>
      <c r="C81" s="8" t="s">
        <v>32</v>
      </c>
      <c r="D81" s="9"/>
      <c r="E81" s="10">
        <f>E79+E80</f>
        <v>9707</v>
      </c>
      <c r="F81" s="10">
        <f>F79+F80</f>
        <v>0</v>
      </c>
      <c r="G81" s="10">
        <f>G79+G80</f>
        <v>0</v>
      </c>
    </row>
    <row r="82" spans="1:7" s="42" customFormat="1" ht="13.15" customHeight="1" x14ac:dyDescent="0.2">
      <c r="A82" s="101"/>
      <c r="B82" s="101"/>
      <c r="C82" s="15"/>
      <c r="D82" s="56" t="s">
        <v>46</v>
      </c>
      <c r="E82" s="10">
        <f>E71+E78+E74+E81</f>
        <v>985566</v>
      </c>
      <c r="F82" s="10">
        <f>F71+F78+F74+F81</f>
        <v>983292</v>
      </c>
      <c r="G82" s="10">
        <f>G71+G78+G74+G81</f>
        <v>983292</v>
      </c>
    </row>
    <row r="83" spans="1:7" ht="13.15" customHeight="1" x14ac:dyDescent="0.2">
      <c r="A83" s="144" t="s">
        <v>47</v>
      </c>
      <c r="B83" s="145"/>
      <c r="C83" s="145"/>
      <c r="D83" s="145"/>
      <c r="E83" s="57"/>
      <c r="F83" s="57"/>
      <c r="G83" s="57"/>
    </row>
    <row r="84" spans="1:7" s="42" customFormat="1" ht="13.15" customHeight="1" x14ac:dyDescent="0.2">
      <c r="A84" s="143">
        <v>31</v>
      </c>
      <c r="B84" s="143">
        <v>31</v>
      </c>
      <c r="C84" s="5">
        <v>661420000</v>
      </c>
      <c r="D84" s="5" t="s">
        <v>48</v>
      </c>
      <c r="E84" s="30">
        <v>2000</v>
      </c>
      <c r="F84" s="30">
        <v>2000</v>
      </c>
      <c r="G84" s="30">
        <v>2655</v>
      </c>
    </row>
    <row r="85" spans="1:7" s="42" customFormat="1" ht="13.15" customHeight="1" x14ac:dyDescent="0.2">
      <c r="A85" s="143"/>
      <c r="B85" s="143"/>
      <c r="C85" s="5">
        <v>661510000</v>
      </c>
      <c r="D85" s="5" t="s">
        <v>15</v>
      </c>
      <c r="E85" s="30">
        <v>100000</v>
      </c>
      <c r="F85" s="30">
        <v>100000</v>
      </c>
      <c r="G85" s="30">
        <v>100000</v>
      </c>
    </row>
    <row r="86" spans="1:7" s="42" customFormat="1" ht="13.15" customHeight="1" x14ac:dyDescent="0.2">
      <c r="A86" s="143"/>
      <c r="B86" s="143"/>
      <c r="C86" s="5" t="s">
        <v>16</v>
      </c>
      <c r="D86" s="6" t="s">
        <v>17</v>
      </c>
      <c r="E86" s="30">
        <v>417199</v>
      </c>
      <c r="F86" s="30">
        <v>381174</v>
      </c>
      <c r="G86" s="30">
        <v>347149</v>
      </c>
    </row>
    <row r="87" spans="1:7" s="42" customFormat="1" ht="13.15" customHeight="1" x14ac:dyDescent="0.2">
      <c r="A87" s="143"/>
      <c r="B87" s="143"/>
      <c r="C87" s="5" t="s">
        <v>18</v>
      </c>
      <c r="D87" s="6" t="s">
        <v>19</v>
      </c>
      <c r="E87" s="30">
        <v>-381174</v>
      </c>
      <c r="F87" s="30">
        <v>-347149</v>
      </c>
      <c r="G87" s="30">
        <v>-313779</v>
      </c>
    </row>
    <row r="88" spans="1:7" s="42" customFormat="1" ht="13.15" customHeight="1" x14ac:dyDescent="0.2">
      <c r="A88" s="143"/>
      <c r="B88" s="143"/>
      <c r="C88" s="8" t="s">
        <v>20</v>
      </c>
      <c r="D88" s="9"/>
      <c r="E88" s="10">
        <f>+E84+E85+E86+E87</f>
        <v>138025</v>
      </c>
      <c r="F88" s="10">
        <f>+F84+F85+F86+F87</f>
        <v>136025</v>
      </c>
      <c r="G88" s="10">
        <f>+G84+G85+G86+G87</f>
        <v>136025</v>
      </c>
    </row>
    <row r="89" spans="1:7" s="42" customFormat="1" ht="13.15" customHeight="1" x14ac:dyDescent="0.2">
      <c r="A89" s="143">
        <v>43</v>
      </c>
      <c r="B89" s="143">
        <v>43</v>
      </c>
      <c r="C89" s="5">
        <v>641320000</v>
      </c>
      <c r="D89" s="6" t="s">
        <v>49</v>
      </c>
      <c r="E89" s="36">
        <v>1500</v>
      </c>
      <c r="F89" s="36">
        <v>1500</v>
      </c>
      <c r="G89" s="36">
        <v>1500</v>
      </c>
    </row>
    <row r="90" spans="1:7" s="42" customFormat="1" ht="13.15" customHeight="1" x14ac:dyDescent="0.2">
      <c r="A90" s="143"/>
      <c r="B90" s="143"/>
      <c r="C90" s="5">
        <v>641430000</v>
      </c>
      <c r="D90" s="6" t="s">
        <v>50</v>
      </c>
      <c r="E90" s="35">
        <v>2500</v>
      </c>
      <c r="F90" s="35">
        <v>2500</v>
      </c>
      <c r="G90" s="35">
        <v>2500</v>
      </c>
    </row>
    <row r="91" spans="1:7" s="42" customFormat="1" ht="13.15" customHeight="1" x14ac:dyDescent="0.2">
      <c r="A91" s="143"/>
      <c r="B91" s="143"/>
      <c r="C91" s="5">
        <v>641510000</v>
      </c>
      <c r="D91" s="17" t="s">
        <v>51</v>
      </c>
      <c r="E91" s="35">
        <v>100</v>
      </c>
      <c r="F91" s="35">
        <v>100</v>
      </c>
      <c r="G91" s="35">
        <v>100</v>
      </c>
    </row>
    <row r="92" spans="1:7" s="45" customFormat="1" ht="13.15" customHeight="1" x14ac:dyDescent="0.2">
      <c r="A92" s="143"/>
      <c r="B92" s="143"/>
      <c r="C92" s="5"/>
      <c r="D92" s="14"/>
      <c r="E92" s="35">
        <v>0</v>
      </c>
      <c r="F92" s="35">
        <v>0</v>
      </c>
      <c r="G92" s="35">
        <v>0</v>
      </c>
    </row>
    <row r="93" spans="1:7" s="45" customFormat="1" ht="13.15" customHeight="1" x14ac:dyDescent="0.2">
      <c r="A93" s="143"/>
      <c r="B93" s="143"/>
      <c r="C93" s="5">
        <v>652680000</v>
      </c>
      <c r="D93" s="14" t="s">
        <v>22</v>
      </c>
      <c r="E93" s="35">
        <v>16400000</v>
      </c>
      <c r="F93" s="35">
        <v>16500000</v>
      </c>
      <c r="G93" s="35">
        <v>16600000</v>
      </c>
    </row>
    <row r="94" spans="1:7" s="45" customFormat="1" ht="13.15" customHeight="1" x14ac:dyDescent="0.2">
      <c r="A94" s="143"/>
      <c r="B94" s="143"/>
      <c r="C94" s="5">
        <v>683110000</v>
      </c>
      <c r="D94" s="14" t="s">
        <v>52</v>
      </c>
      <c r="E94" s="35">
        <v>1000</v>
      </c>
      <c r="F94" s="35">
        <v>1000</v>
      </c>
      <c r="G94" s="35">
        <v>1000</v>
      </c>
    </row>
    <row r="95" spans="1:7" s="42" customFormat="1" ht="13.15" customHeight="1" x14ac:dyDescent="0.2">
      <c r="A95" s="143"/>
      <c r="B95" s="143"/>
      <c r="C95" s="5" t="s">
        <v>16</v>
      </c>
      <c r="D95" s="6" t="s">
        <v>17</v>
      </c>
      <c r="E95" s="35">
        <v>22801655</v>
      </c>
      <c r="F95" s="35">
        <v>21113382</v>
      </c>
      <c r="G95" s="35">
        <v>19561339</v>
      </c>
    </row>
    <row r="96" spans="1:7" s="42" customFormat="1" ht="13.15" customHeight="1" x14ac:dyDescent="0.2">
      <c r="A96" s="143"/>
      <c r="B96" s="143"/>
      <c r="C96" s="5" t="s">
        <v>18</v>
      </c>
      <c r="D96" s="6" t="s">
        <v>19</v>
      </c>
      <c r="E96" s="35">
        <v>-21113382</v>
      </c>
      <c r="F96" s="35">
        <v>-19561339</v>
      </c>
      <c r="G96" s="35">
        <v>-18054103</v>
      </c>
    </row>
    <row r="97" spans="1:7" s="42" customFormat="1" ht="13.15" customHeight="1" x14ac:dyDescent="0.2">
      <c r="A97" s="143"/>
      <c r="B97" s="143"/>
      <c r="C97" s="15" t="s">
        <v>23</v>
      </c>
      <c r="D97" s="68"/>
      <c r="E97" s="16">
        <f>E89+E90+E91+E92+E93+E95+E96+E94</f>
        <v>18093373</v>
      </c>
      <c r="F97" s="16">
        <f>F89+F90+F91+F92+F93+F95+F96+F94</f>
        <v>18057143</v>
      </c>
      <c r="G97" s="16">
        <f>G89+G90+G91+G92+G93+G95+G96+G94</f>
        <v>18112336</v>
      </c>
    </row>
    <row r="98" spans="1:7" s="42" customFormat="1" ht="13.15" customHeight="1" x14ac:dyDescent="0.2">
      <c r="A98" s="140">
        <v>51</v>
      </c>
      <c r="B98" s="140">
        <v>51000</v>
      </c>
      <c r="C98" s="68">
        <v>632310000</v>
      </c>
      <c r="D98" s="68" t="s">
        <v>53</v>
      </c>
      <c r="E98" s="36">
        <v>2500</v>
      </c>
      <c r="F98" s="36">
        <v>2500</v>
      </c>
      <c r="G98" s="36">
        <v>2500</v>
      </c>
    </row>
    <row r="99" spans="1:7" s="42" customFormat="1" ht="13.15" customHeight="1" x14ac:dyDescent="0.2">
      <c r="A99" s="141"/>
      <c r="B99" s="141"/>
      <c r="C99" s="68" t="s">
        <v>16</v>
      </c>
      <c r="D99" s="68" t="s">
        <v>17</v>
      </c>
      <c r="E99" s="30">
        <v>13423</v>
      </c>
      <c r="F99" s="30">
        <v>13423</v>
      </c>
      <c r="G99" s="30">
        <v>13423</v>
      </c>
    </row>
    <row r="100" spans="1:7" s="42" customFormat="1" ht="13.15" customHeight="1" x14ac:dyDescent="0.2">
      <c r="A100" s="141"/>
      <c r="B100" s="141"/>
      <c r="C100" s="68" t="s">
        <v>18</v>
      </c>
      <c r="D100" s="68" t="s">
        <v>19</v>
      </c>
      <c r="E100" s="30">
        <v>-13423</v>
      </c>
      <c r="F100" s="30">
        <v>-13423</v>
      </c>
      <c r="G100" s="30">
        <v>-13423</v>
      </c>
    </row>
    <row r="101" spans="1:7" s="42" customFormat="1" ht="13.15" customHeight="1" x14ac:dyDescent="0.2">
      <c r="A101" s="141"/>
      <c r="B101" s="141"/>
      <c r="C101" s="75" t="s">
        <v>26</v>
      </c>
      <c r="D101" s="75"/>
      <c r="E101" s="10">
        <f t="shared" ref="E101:F101" si="25">SUM(E98:E100)</f>
        <v>2500</v>
      </c>
      <c r="F101" s="10">
        <f t="shared" si="25"/>
        <v>2500</v>
      </c>
      <c r="G101" s="10">
        <f t="shared" ref="G101" si="26">SUM(G98:G100)</f>
        <v>2500</v>
      </c>
    </row>
    <row r="102" spans="1:7" s="42" customFormat="1" ht="13.15" customHeight="1" x14ac:dyDescent="0.2">
      <c r="A102" s="137">
        <v>71</v>
      </c>
      <c r="B102" s="137">
        <v>71</v>
      </c>
      <c r="C102" s="5">
        <v>652670000</v>
      </c>
      <c r="D102" s="5" t="s">
        <v>54</v>
      </c>
      <c r="E102" s="36">
        <v>500</v>
      </c>
      <c r="F102" s="36">
        <v>500</v>
      </c>
      <c r="G102" s="36">
        <v>500</v>
      </c>
    </row>
    <row r="103" spans="1:7" s="42" customFormat="1" ht="13.15" customHeight="1" x14ac:dyDescent="0.2">
      <c r="A103" s="138"/>
      <c r="B103" s="138"/>
      <c r="C103" s="5" t="s">
        <v>16</v>
      </c>
      <c r="D103" s="5" t="s">
        <v>17</v>
      </c>
      <c r="E103" s="30">
        <v>0</v>
      </c>
      <c r="F103" s="30">
        <v>0</v>
      </c>
      <c r="G103" s="30">
        <v>0</v>
      </c>
    </row>
    <row r="104" spans="1:7" s="42" customFormat="1" ht="13.15" customHeight="1" x14ac:dyDescent="0.2">
      <c r="A104" s="138"/>
      <c r="B104" s="138"/>
      <c r="C104" s="5" t="s">
        <v>18</v>
      </c>
      <c r="D104" s="5" t="s">
        <v>19</v>
      </c>
      <c r="E104" s="30">
        <v>0</v>
      </c>
      <c r="F104" s="30">
        <v>0</v>
      </c>
      <c r="G104" s="30">
        <v>0</v>
      </c>
    </row>
    <row r="105" spans="1:7" s="42" customFormat="1" ht="13.15" customHeight="1" x14ac:dyDescent="0.2">
      <c r="A105" s="138"/>
      <c r="B105" s="138"/>
      <c r="C105" s="15" t="s">
        <v>55</v>
      </c>
      <c r="D105" s="15"/>
      <c r="E105" s="10">
        <f t="shared" ref="E105:G105" si="27">SUM(E102:E104)</f>
        <v>500</v>
      </c>
      <c r="F105" s="10">
        <f t="shared" si="27"/>
        <v>500</v>
      </c>
      <c r="G105" s="10">
        <f t="shared" si="27"/>
        <v>500</v>
      </c>
    </row>
    <row r="106" spans="1:7" s="42" customFormat="1" ht="13.15" customHeight="1" x14ac:dyDescent="0.2">
      <c r="A106" s="139"/>
      <c r="B106" s="139"/>
      <c r="C106" s="20"/>
      <c r="D106" s="56" t="s">
        <v>56</v>
      </c>
      <c r="E106" s="10">
        <f>E105+E101+E97+E88</f>
        <v>18234398</v>
      </c>
      <c r="F106" s="10">
        <f>F105+F101+F97+F88</f>
        <v>18196168</v>
      </c>
      <c r="G106" s="10">
        <f>G88+G97+G101+G105</f>
        <v>18251361</v>
      </c>
    </row>
    <row r="107" spans="1:7" ht="13.15" customHeight="1" x14ac:dyDescent="0.2">
      <c r="A107" s="161" t="s">
        <v>57</v>
      </c>
      <c r="B107" s="162"/>
      <c r="C107" s="162"/>
      <c r="D107" s="162"/>
      <c r="E107" s="57"/>
      <c r="F107" s="57"/>
      <c r="G107" s="57"/>
    </row>
    <row r="108" spans="1:7" s="42" customFormat="1" ht="25.5" x14ac:dyDescent="0.2">
      <c r="A108" s="143">
        <v>11</v>
      </c>
      <c r="B108" s="143">
        <v>11</v>
      </c>
      <c r="C108" s="5">
        <v>671110000</v>
      </c>
      <c r="D108" s="6" t="s">
        <v>10</v>
      </c>
      <c r="E108" s="128">
        <v>2974950</v>
      </c>
      <c r="F108" s="32">
        <v>2998820</v>
      </c>
      <c r="G108" s="32">
        <v>3037820</v>
      </c>
    </row>
    <row r="109" spans="1:7" s="42" customFormat="1" ht="13.15" customHeight="1" x14ac:dyDescent="0.2">
      <c r="A109" s="143"/>
      <c r="B109" s="143"/>
      <c r="C109" s="8" t="s">
        <v>13</v>
      </c>
      <c r="D109" s="9"/>
      <c r="E109" s="10">
        <f>E108</f>
        <v>2974950</v>
      </c>
      <c r="F109" s="10">
        <f>F108</f>
        <v>2998820</v>
      </c>
      <c r="G109" s="10">
        <f>G108</f>
        <v>3037820</v>
      </c>
    </row>
    <row r="110" spans="1:7" s="42" customFormat="1" ht="13.15" customHeight="1" x14ac:dyDescent="0.2">
      <c r="A110" s="143">
        <v>31</v>
      </c>
      <c r="B110" s="143">
        <v>31</v>
      </c>
      <c r="C110" s="5">
        <v>661410000</v>
      </c>
      <c r="D110" s="5" t="s">
        <v>58</v>
      </c>
      <c r="E110" s="32">
        <v>220000</v>
      </c>
      <c r="F110" s="32">
        <v>230000</v>
      </c>
      <c r="G110" s="32">
        <v>240000</v>
      </c>
    </row>
    <row r="111" spans="1:7" s="42" customFormat="1" ht="13.15" customHeight="1" x14ac:dyDescent="0.2">
      <c r="A111" s="143"/>
      <c r="B111" s="143"/>
      <c r="C111" s="6">
        <v>661510000</v>
      </c>
      <c r="D111" s="11" t="s">
        <v>15</v>
      </c>
      <c r="E111" s="34">
        <v>2600000</v>
      </c>
      <c r="F111" s="34">
        <v>2700000</v>
      </c>
      <c r="G111" s="34">
        <v>2750000</v>
      </c>
    </row>
    <row r="112" spans="1:7" s="42" customFormat="1" ht="13.15" customHeight="1" x14ac:dyDescent="0.2">
      <c r="A112" s="143"/>
      <c r="B112" s="143"/>
      <c r="C112" s="5" t="s">
        <v>16</v>
      </c>
      <c r="D112" s="6" t="s">
        <v>17</v>
      </c>
      <c r="E112" s="34">
        <v>743941</v>
      </c>
      <c r="F112" s="34">
        <v>74867</v>
      </c>
      <c r="G112" s="34">
        <v>414779</v>
      </c>
    </row>
    <row r="113" spans="1:7" s="42" customFormat="1" ht="13.15" customHeight="1" x14ac:dyDescent="0.2">
      <c r="A113" s="143"/>
      <c r="B113" s="143"/>
      <c r="C113" s="5" t="s">
        <v>18</v>
      </c>
      <c r="D113" s="6" t="s">
        <v>19</v>
      </c>
      <c r="E113" s="34">
        <v>-74867</v>
      </c>
      <c r="F113" s="34">
        <v>-414779</v>
      </c>
      <c r="G113" s="34">
        <v>-869152</v>
      </c>
    </row>
    <row r="114" spans="1:7" s="46" customFormat="1" ht="13.15" customHeight="1" x14ac:dyDescent="0.2">
      <c r="A114" s="143"/>
      <c r="B114" s="143"/>
      <c r="C114" s="8" t="s">
        <v>20</v>
      </c>
      <c r="D114" s="11"/>
      <c r="E114" s="10">
        <f t="shared" ref="E114:F114" si="28">E110+E111+E112+E113</f>
        <v>3489074</v>
      </c>
      <c r="F114" s="10">
        <f t="shared" si="28"/>
        <v>2590088</v>
      </c>
      <c r="G114" s="10">
        <f t="shared" ref="G114" si="29">G110+G111+G112+G113</f>
        <v>2535627</v>
      </c>
    </row>
    <row r="115" spans="1:7" s="42" customFormat="1" ht="13.15" customHeight="1" x14ac:dyDescent="0.2">
      <c r="A115" s="137">
        <v>43</v>
      </c>
      <c r="B115" s="137">
        <v>43</v>
      </c>
      <c r="C115" s="6">
        <v>652680000</v>
      </c>
      <c r="D115" s="11" t="s">
        <v>22</v>
      </c>
      <c r="E115" s="32">
        <v>19400</v>
      </c>
      <c r="F115" s="32">
        <v>19400</v>
      </c>
      <c r="G115" s="32">
        <v>19400</v>
      </c>
    </row>
    <row r="116" spans="1:7" s="42" customFormat="1" ht="13.15" customHeight="1" x14ac:dyDescent="0.2">
      <c r="A116" s="138"/>
      <c r="B116" s="138"/>
      <c r="C116" s="5" t="s">
        <v>16</v>
      </c>
      <c r="D116" s="6" t="s">
        <v>17</v>
      </c>
      <c r="E116" s="7">
        <v>0</v>
      </c>
      <c r="F116" s="7">
        <v>0</v>
      </c>
      <c r="G116" s="7">
        <v>0</v>
      </c>
    </row>
    <row r="117" spans="1:7" s="42" customFormat="1" ht="13.15" customHeight="1" x14ac:dyDescent="0.2">
      <c r="A117" s="138"/>
      <c r="B117" s="138"/>
      <c r="C117" s="5" t="s">
        <v>18</v>
      </c>
      <c r="D117" s="6" t="s">
        <v>19</v>
      </c>
      <c r="E117" s="7">
        <v>0</v>
      </c>
      <c r="F117" s="7">
        <v>0</v>
      </c>
      <c r="G117" s="7">
        <v>0</v>
      </c>
    </row>
    <row r="118" spans="1:7" s="42" customFormat="1" ht="13.15" customHeight="1" x14ac:dyDescent="0.2">
      <c r="A118" s="138"/>
      <c r="B118" s="138"/>
      <c r="C118" s="18" t="s">
        <v>23</v>
      </c>
      <c r="D118" s="19"/>
      <c r="E118" s="10">
        <f t="shared" ref="E118:F118" si="30">E115+E116+E117</f>
        <v>19400</v>
      </c>
      <c r="F118" s="10">
        <f t="shared" si="30"/>
        <v>19400</v>
      </c>
      <c r="G118" s="10">
        <f t="shared" ref="G118" si="31">G115+G116+G117</f>
        <v>19400</v>
      </c>
    </row>
    <row r="119" spans="1:7" s="42" customFormat="1" ht="13.15" customHeight="1" x14ac:dyDescent="0.2">
      <c r="A119" s="139"/>
      <c r="B119" s="139"/>
      <c r="C119" s="56"/>
      <c r="D119" s="56" t="s">
        <v>59</v>
      </c>
      <c r="E119" s="10">
        <f t="shared" ref="E119:F119" si="32">E109+E114+E118</f>
        <v>6483424</v>
      </c>
      <c r="F119" s="10">
        <f t="shared" si="32"/>
        <v>5608308</v>
      </c>
      <c r="G119" s="10">
        <f t="shared" ref="G119" si="33">G109+G114+G118</f>
        <v>5592847</v>
      </c>
    </row>
    <row r="120" spans="1:7" ht="13.15" customHeight="1" x14ac:dyDescent="0.2">
      <c r="A120" s="163" t="s">
        <v>60</v>
      </c>
      <c r="B120" s="164"/>
      <c r="C120" s="164"/>
      <c r="D120" s="164"/>
      <c r="E120" s="57"/>
      <c r="F120" s="57"/>
      <c r="G120" s="57"/>
    </row>
    <row r="121" spans="1:7" s="42" customFormat="1" ht="13.15" customHeight="1" x14ac:dyDescent="0.2">
      <c r="A121" s="143">
        <v>43</v>
      </c>
      <c r="B121" s="143">
        <v>43</v>
      </c>
      <c r="C121" s="5">
        <v>641320000</v>
      </c>
      <c r="D121" s="6" t="s">
        <v>61</v>
      </c>
      <c r="E121" s="28">
        <v>1300</v>
      </c>
      <c r="F121" s="28">
        <v>1300</v>
      </c>
      <c r="G121" s="28">
        <v>1300</v>
      </c>
    </row>
    <row r="122" spans="1:7" s="42" customFormat="1" ht="13.15" customHeight="1" x14ac:dyDescent="0.2">
      <c r="A122" s="143"/>
      <c r="B122" s="143"/>
      <c r="C122" s="5">
        <v>641430000</v>
      </c>
      <c r="D122" s="6" t="s">
        <v>50</v>
      </c>
      <c r="E122" s="28">
        <v>10000</v>
      </c>
      <c r="F122" s="28">
        <v>10000</v>
      </c>
      <c r="G122" s="28">
        <v>10000</v>
      </c>
    </row>
    <row r="123" spans="1:7" s="42" customFormat="1" ht="13.15" customHeight="1" x14ac:dyDescent="0.2">
      <c r="A123" s="143"/>
      <c r="B123" s="143"/>
      <c r="C123" s="5">
        <v>641510000</v>
      </c>
      <c r="D123" s="6" t="s">
        <v>51</v>
      </c>
      <c r="E123" s="28">
        <v>100</v>
      </c>
      <c r="F123" s="28">
        <v>100</v>
      </c>
      <c r="G123" s="28">
        <v>100</v>
      </c>
    </row>
    <row r="124" spans="1:7" s="42" customFormat="1" ht="13.15" customHeight="1" x14ac:dyDescent="0.2">
      <c r="A124" s="143"/>
      <c r="B124" s="143"/>
      <c r="C124" s="5"/>
      <c r="D124" s="6"/>
      <c r="E124" s="28">
        <v>0</v>
      </c>
      <c r="F124" s="28">
        <v>0</v>
      </c>
      <c r="G124" s="28">
        <v>0</v>
      </c>
    </row>
    <row r="125" spans="1:7" s="42" customFormat="1" ht="13.15" customHeight="1" x14ac:dyDescent="0.2">
      <c r="A125" s="143"/>
      <c r="B125" s="143"/>
      <c r="C125" s="5">
        <v>652680000</v>
      </c>
      <c r="D125" s="6" t="s">
        <v>22</v>
      </c>
      <c r="E125" s="28">
        <v>17228500</v>
      </c>
      <c r="F125" s="28">
        <v>17533500</v>
      </c>
      <c r="G125" s="28">
        <v>17642500</v>
      </c>
    </row>
    <row r="126" spans="1:7" s="42" customFormat="1" ht="13.15" customHeight="1" x14ac:dyDescent="0.2">
      <c r="A126" s="143"/>
      <c r="B126" s="143"/>
      <c r="C126" s="5">
        <v>681910000</v>
      </c>
      <c r="D126" s="6" t="s">
        <v>62</v>
      </c>
      <c r="E126" s="28">
        <v>1300</v>
      </c>
      <c r="F126" s="28">
        <v>1300</v>
      </c>
      <c r="G126" s="28">
        <v>1300</v>
      </c>
    </row>
    <row r="127" spans="1:7" s="42" customFormat="1" ht="13.15" customHeight="1" x14ac:dyDescent="0.2">
      <c r="A127" s="143"/>
      <c r="B127" s="143"/>
      <c r="C127" s="5">
        <v>683110000</v>
      </c>
      <c r="D127" s="6" t="s">
        <v>52</v>
      </c>
      <c r="E127" s="28">
        <v>35000</v>
      </c>
      <c r="F127" s="28">
        <v>35000</v>
      </c>
      <c r="G127" s="28">
        <v>35000</v>
      </c>
    </row>
    <row r="128" spans="1:7" s="42" customFormat="1" ht="13.15" customHeight="1" x14ac:dyDescent="0.2">
      <c r="A128" s="143"/>
      <c r="B128" s="143"/>
      <c r="C128" s="5" t="s">
        <v>16</v>
      </c>
      <c r="D128" s="6" t="s">
        <v>17</v>
      </c>
      <c r="E128" s="28">
        <v>3109006</v>
      </c>
      <c r="F128" s="28">
        <v>1093005</v>
      </c>
      <c r="G128" s="28">
        <v>520005</v>
      </c>
    </row>
    <row r="129" spans="1:8" s="42" customFormat="1" ht="13.15" customHeight="1" x14ac:dyDescent="0.2">
      <c r="A129" s="143"/>
      <c r="B129" s="143"/>
      <c r="C129" s="5" t="s">
        <v>18</v>
      </c>
      <c r="D129" s="6" t="s">
        <v>19</v>
      </c>
      <c r="E129" s="23">
        <v>-1093005</v>
      </c>
      <c r="F129" s="23">
        <v>-520005</v>
      </c>
      <c r="G129" s="23">
        <v>0</v>
      </c>
    </row>
    <row r="130" spans="1:8" s="42" customFormat="1" ht="13.15" customHeight="1" x14ac:dyDescent="0.2">
      <c r="A130" s="143"/>
      <c r="B130" s="143"/>
      <c r="C130" s="8" t="s">
        <v>23</v>
      </c>
      <c r="D130" s="18"/>
      <c r="E130" s="10">
        <f>SUM(E121:E129)</f>
        <v>19292201</v>
      </c>
      <c r="F130" s="10">
        <f>SUM(F121:F129)</f>
        <v>18154200</v>
      </c>
      <c r="G130" s="10">
        <f>SUM(G121:G129)</f>
        <v>18210205</v>
      </c>
    </row>
    <row r="131" spans="1:8" s="42" customFormat="1" ht="13.15" customHeight="1" x14ac:dyDescent="0.2">
      <c r="A131" s="143">
        <v>51</v>
      </c>
      <c r="B131" s="143">
        <v>51043</v>
      </c>
      <c r="C131" s="5">
        <v>632310000</v>
      </c>
      <c r="D131" s="119" t="s">
        <v>53</v>
      </c>
      <c r="E131" s="28">
        <v>50000</v>
      </c>
      <c r="F131" s="28">
        <v>50000</v>
      </c>
      <c r="G131" s="28">
        <v>50000</v>
      </c>
    </row>
    <row r="132" spans="1:8" s="42" customFormat="1" ht="13.15" customHeight="1" x14ac:dyDescent="0.2">
      <c r="A132" s="143"/>
      <c r="B132" s="143"/>
      <c r="C132" s="8" t="s">
        <v>63</v>
      </c>
      <c r="D132" s="18"/>
      <c r="E132" s="10">
        <f t="shared" ref="E132:F132" si="34">E131</f>
        <v>50000</v>
      </c>
      <c r="F132" s="10">
        <f t="shared" si="34"/>
        <v>50000</v>
      </c>
      <c r="G132" s="10">
        <f t="shared" ref="G132" si="35">G131</f>
        <v>50000</v>
      </c>
    </row>
    <row r="133" spans="1:8" s="42" customFormat="1" ht="13.15" customHeight="1" x14ac:dyDescent="0.2">
      <c r="A133" s="137">
        <v>71</v>
      </c>
      <c r="B133" s="137">
        <v>71</v>
      </c>
      <c r="C133" s="5">
        <v>722110000</v>
      </c>
      <c r="D133" s="6" t="s">
        <v>64</v>
      </c>
      <c r="E133" s="28">
        <v>1300</v>
      </c>
      <c r="F133" s="28">
        <v>1300</v>
      </c>
      <c r="G133" s="28">
        <v>1300</v>
      </c>
    </row>
    <row r="134" spans="1:8" s="42" customFormat="1" ht="13.15" customHeight="1" x14ac:dyDescent="0.2">
      <c r="A134" s="138"/>
      <c r="B134" s="138"/>
      <c r="C134" s="5">
        <v>652670000</v>
      </c>
      <c r="D134" s="6" t="s">
        <v>54</v>
      </c>
      <c r="E134" s="23">
        <v>50000</v>
      </c>
      <c r="F134" s="23">
        <v>50000</v>
      </c>
      <c r="G134" s="23">
        <v>50000</v>
      </c>
    </row>
    <row r="135" spans="1:8" s="42" customFormat="1" ht="13.15" customHeight="1" x14ac:dyDescent="0.2">
      <c r="A135" s="138"/>
      <c r="B135" s="138"/>
      <c r="C135" s="5" t="s">
        <v>18</v>
      </c>
      <c r="D135" s="6" t="s">
        <v>19</v>
      </c>
      <c r="E135" s="23"/>
      <c r="F135" s="23"/>
      <c r="G135" s="23"/>
    </row>
    <row r="136" spans="1:8" s="42" customFormat="1" ht="13.15" customHeight="1" x14ac:dyDescent="0.2">
      <c r="A136" s="138"/>
      <c r="B136" s="138"/>
      <c r="C136" s="8" t="s">
        <v>65</v>
      </c>
      <c r="D136" s="18"/>
      <c r="E136" s="24">
        <f>E133+E134+E135</f>
        <v>51300</v>
      </c>
      <c r="F136" s="24">
        <f>F133+F134+F135</f>
        <v>51300</v>
      </c>
      <c r="G136" s="24">
        <f>G133+G134+G135</f>
        <v>51300</v>
      </c>
    </row>
    <row r="137" spans="1:8" s="42" customFormat="1" ht="12.75" x14ac:dyDescent="0.2">
      <c r="A137" s="139"/>
      <c r="B137" s="139"/>
      <c r="C137" s="56"/>
      <c r="D137" s="56" t="s">
        <v>66</v>
      </c>
      <c r="E137" s="10">
        <f>E130+E132+E136</f>
        <v>19393501</v>
      </c>
      <c r="F137" s="10">
        <f>F130+F132+F136</f>
        <v>18255500</v>
      </c>
      <c r="G137" s="10">
        <f>G130+G132+G136</f>
        <v>18311505</v>
      </c>
    </row>
    <row r="138" spans="1:8" ht="13.15" customHeight="1" x14ac:dyDescent="0.2">
      <c r="A138" s="144" t="s">
        <v>67</v>
      </c>
      <c r="B138" s="145"/>
      <c r="C138" s="145"/>
      <c r="D138" s="145"/>
      <c r="E138" s="57"/>
      <c r="F138" s="57"/>
      <c r="G138" s="57"/>
      <c r="H138" s="99"/>
    </row>
    <row r="139" spans="1:8" s="42" customFormat="1" ht="13.15" customHeight="1" x14ac:dyDescent="0.2">
      <c r="A139" s="143">
        <v>11</v>
      </c>
      <c r="B139" s="143">
        <v>11</v>
      </c>
      <c r="C139" s="5">
        <v>671110000</v>
      </c>
      <c r="D139" s="6" t="s">
        <v>10</v>
      </c>
      <c r="E139" s="28">
        <v>2834100</v>
      </c>
      <c r="F139" s="28">
        <v>1444000</v>
      </c>
      <c r="G139" s="28">
        <v>1180000</v>
      </c>
    </row>
    <row r="140" spans="1:8" s="42" customFormat="1" ht="24" customHeight="1" x14ac:dyDescent="0.2">
      <c r="A140" s="143"/>
      <c r="B140" s="143"/>
      <c r="C140" s="5">
        <v>671210000</v>
      </c>
      <c r="D140" s="6" t="s">
        <v>11</v>
      </c>
      <c r="E140" s="126">
        <v>4473000</v>
      </c>
      <c r="F140" s="30">
        <v>4178000</v>
      </c>
      <c r="G140" s="30">
        <v>2847000</v>
      </c>
    </row>
    <row r="141" spans="1:8" s="42" customFormat="1" ht="25.9" customHeight="1" x14ac:dyDescent="0.2">
      <c r="A141" s="143"/>
      <c r="B141" s="143"/>
      <c r="C141" s="5">
        <v>671410000</v>
      </c>
      <c r="D141" s="6" t="s">
        <v>12</v>
      </c>
      <c r="E141" s="30">
        <v>8895240</v>
      </c>
      <c r="F141" s="30">
        <v>8554000</v>
      </c>
      <c r="G141" s="30">
        <v>9226000</v>
      </c>
    </row>
    <row r="142" spans="1:8" s="42" customFormat="1" ht="13.15" customHeight="1" x14ac:dyDescent="0.2">
      <c r="A142" s="143"/>
      <c r="B142" s="143"/>
      <c r="C142" s="8" t="s">
        <v>13</v>
      </c>
      <c r="D142" s="9"/>
      <c r="E142" s="10">
        <f t="shared" ref="E142:F142" si="36">SUM(E139+E140+E141)</f>
        <v>16202340</v>
      </c>
      <c r="F142" s="10">
        <f t="shared" si="36"/>
        <v>14176000</v>
      </c>
      <c r="G142" s="10">
        <f t="shared" ref="G142" si="37">SUM(G139+G140+G141)</f>
        <v>13253000</v>
      </c>
    </row>
    <row r="143" spans="1:8" s="42" customFormat="1" ht="13.15" customHeight="1" x14ac:dyDescent="0.2">
      <c r="A143" s="143">
        <v>12</v>
      </c>
      <c r="B143" s="143">
        <v>12</v>
      </c>
      <c r="C143" s="5">
        <v>671110000</v>
      </c>
      <c r="D143" s="6" t="s">
        <v>10</v>
      </c>
      <c r="E143" s="7">
        <v>15260</v>
      </c>
      <c r="F143" s="7">
        <v>6450</v>
      </c>
      <c r="G143" s="7"/>
      <c r="H143" s="59"/>
    </row>
    <row r="144" spans="1:8" s="42" customFormat="1" ht="24" customHeight="1" x14ac:dyDescent="0.2">
      <c r="A144" s="143"/>
      <c r="B144" s="143"/>
      <c r="C144" s="5">
        <v>671210000</v>
      </c>
      <c r="D144" s="6" t="s">
        <v>11</v>
      </c>
      <c r="E144" s="7">
        <v>984322</v>
      </c>
      <c r="F144" s="7">
        <v>674000</v>
      </c>
      <c r="G144" s="7"/>
    </row>
    <row r="145" spans="1:7" s="42" customFormat="1" ht="13.15" customHeight="1" x14ac:dyDescent="0.2">
      <c r="A145" s="143"/>
      <c r="B145" s="143"/>
      <c r="C145" s="8" t="s">
        <v>14</v>
      </c>
      <c r="D145" s="9"/>
      <c r="E145" s="10">
        <f t="shared" ref="E145:F145" si="38">E143+E144</f>
        <v>999582</v>
      </c>
      <c r="F145" s="10">
        <f t="shared" si="38"/>
        <v>680450</v>
      </c>
      <c r="G145" s="10">
        <f t="shared" ref="G145" si="39">G143+G144</f>
        <v>0</v>
      </c>
    </row>
    <row r="146" spans="1:7" s="42" customFormat="1" ht="13.15" customHeight="1" x14ac:dyDescent="0.2">
      <c r="A146" s="143">
        <v>31</v>
      </c>
      <c r="B146" s="143">
        <v>31</v>
      </c>
      <c r="C146" s="5">
        <v>641430000</v>
      </c>
      <c r="D146" s="5" t="s">
        <v>68</v>
      </c>
      <c r="E146" s="28">
        <v>27000</v>
      </c>
      <c r="F146" s="28">
        <v>28350</v>
      </c>
      <c r="G146" s="28">
        <v>29000</v>
      </c>
    </row>
    <row r="147" spans="1:7" s="42" customFormat="1" ht="13.15" customHeight="1" x14ac:dyDescent="0.2">
      <c r="A147" s="143"/>
      <c r="B147" s="143"/>
      <c r="C147" s="6">
        <v>661510000</v>
      </c>
      <c r="D147" s="11" t="s">
        <v>15</v>
      </c>
      <c r="E147" s="35">
        <v>1640000</v>
      </c>
      <c r="F147" s="35">
        <v>1809000</v>
      </c>
      <c r="G147" s="35">
        <v>1939450</v>
      </c>
    </row>
    <row r="148" spans="1:7" s="42" customFormat="1" ht="13.15" customHeight="1" x14ac:dyDescent="0.2">
      <c r="A148" s="143"/>
      <c r="B148" s="143"/>
      <c r="C148" s="5" t="s">
        <v>16</v>
      </c>
      <c r="D148" s="6" t="s">
        <v>17</v>
      </c>
      <c r="E148" s="35">
        <v>227445</v>
      </c>
      <c r="F148" s="35">
        <v>8445</v>
      </c>
      <c r="G148" s="35">
        <v>74795</v>
      </c>
    </row>
    <row r="149" spans="1:7" s="42" customFormat="1" ht="13.15" customHeight="1" x14ac:dyDescent="0.2">
      <c r="A149" s="143"/>
      <c r="B149" s="143"/>
      <c r="C149" s="5" t="s">
        <v>18</v>
      </c>
      <c r="D149" s="6" t="s">
        <v>19</v>
      </c>
      <c r="E149" s="35">
        <v>-8445</v>
      </c>
      <c r="F149" s="35">
        <v>-74795</v>
      </c>
      <c r="G149" s="35">
        <v>-271245</v>
      </c>
    </row>
    <row r="150" spans="1:7" s="42" customFormat="1" ht="13.15" customHeight="1" x14ac:dyDescent="0.2">
      <c r="A150" s="143"/>
      <c r="B150" s="143"/>
      <c r="C150" s="8" t="s">
        <v>20</v>
      </c>
      <c r="D150" s="11"/>
      <c r="E150" s="10">
        <f t="shared" ref="E150:F150" si="40">E146+E147+E148+E149</f>
        <v>1886000</v>
      </c>
      <c r="F150" s="10">
        <f t="shared" si="40"/>
        <v>1771000</v>
      </c>
      <c r="G150" s="10">
        <f t="shared" ref="G150" si="41">G146+G147+G148+G149</f>
        <v>1772000</v>
      </c>
    </row>
    <row r="151" spans="1:7" s="42" customFormat="1" ht="13.15" customHeight="1" x14ac:dyDescent="0.2">
      <c r="A151" s="138">
        <v>43</v>
      </c>
      <c r="B151" s="138">
        <v>43</v>
      </c>
      <c r="C151" s="5">
        <v>641430000</v>
      </c>
      <c r="D151" s="5" t="s">
        <v>50</v>
      </c>
      <c r="E151" s="35">
        <v>3500</v>
      </c>
      <c r="F151" s="35">
        <v>4000</v>
      </c>
      <c r="G151" s="35">
        <v>4500</v>
      </c>
    </row>
    <row r="152" spans="1:7" s="42" customFormat="1" ht="13.15" customHeight="1" x14ac:dyDescent="0.2">
      <c r="A152" s="138"/>
      <c r="B152" s="138"/>
      <c r="C152" s="5">
        <v>642140000</v>
      </c>
      <c r="D152" s="5" t="s">
        <v>69</v>
      </c>
      <c r="E152" s="35">
        <v>7069470</v>
      </c>
      <c r="F152" s="35">
        <v>7522500</v>
      </c>
      <c r="G152" s="35">
        <v>7771875</v>
      </c>
    </row>
    <row r="153" spans="1:7" s="42" customFormat="1" ht="13.15" customHeight="1" x14ac:dyDescent="0.2">
      <c r="A153" s="138"/>
      <c r="B153" s="138"/>
      <c r="C153" s="6">
        <v>651480000</v>
      </c>
      <c r="D153" s="11" t="s">
        <v>70</v>
      </c>
      <c r="E153" s="43">
        <v>14971450</v>
      </c>
      <c r="F153" s="43">
        <v>15376360</v>
      </c>
      <c r="G153" s="43">
        <v>15941040</v>
      </c>
    </row>
    <row r="154" spans="1:7" s="42" customFormat="1" ht="12.75" x14ac:dyDescent="0.2">
      <c r="A154" s="138"/>
      <c r="B154" s="138"/>
      <c r="C154" s="6">
        <v>652680000</v>
      </c>
      <c r="D154" s="11" t="s">
        <v>71</v>
      </c>
      <c r="E154" s="30">
        <v>1500</v>
      </c>
      <c r="F154" s="30">
        <v>1500</v>
      </c>
      <c r="G154" s="30">
        <v>1500</v>
      </c>
    </row>
    <row r="155" spans="1:7" s="42" customFormat="1" ht="13.15" customHeight="1" x14ac:dyDescent="0.2">
      <c r="A155" s="138"/>
      <c r="B155" s="138"/>
      <c r="C155" s="5" t="s">
        <v>16</v>
      </c>
      <c r="D155" s="6" t="s">
        <v>17</v>
      </c>
      <c r="E155" s="30">
        <v>68188</v>
      </c>
      <c r="F155" s="30">
        <v>515938</v>
      </c>
      <c r="G155" s="30">
        <v>429048</v>
      </c>
    </row>
    <row r="156" spans="1:7" s="42" customFormat="1" ht="13.15" customHeight="1" x14ac:dyDescent="0.2">
      <c r="A156" s="138"/>
      <c r="B156" s="138"/>
      <c r="C156" s="5" t="s">
        <v>18</v>
      </c>
      <c r="D156" s="6" t="s">
        <v>19</v>
      </c>
      <c r="E156" s="30">
        <v>-515938</v>
      </c>
      <c r="F156" s="30">
        <v>-429048</v>
      </c>
      <c r="G156" s="30">
        <v>-616463</v>
      </c>
    </row>
    <row r="157" spans="1:7" s="42" customFormat="1" ht="13.15" customHeight="1" x14ac:dyDescent="0.2">
      <c r="A157" s="139"/>
      <c r="B157" s="139"/>
      <c r="C157" s="8" t="s">
        <v>23</v>
      </c>
      <c r="D157" s="11"/>
      <c r="E157" s="10">
        <f>E151+E152+E153+E155+E156+E154</f>
        <v>21598170</v>
      </c>
      <c r="F157" s="10">
        <f>F151+F152+F153+F155+F156+F154</f>
        <v>22991250</v>
      </c>
      <c r="G157" s="10">
        <f>G151+G152+G153+G155+G156+G154</f>
        <v>23531500</v>
      </c>
    </row>
    <row r="158" spans="1:7" s="42" customFormat="1" ht="13.15" customHeight="1" x14ac:dyDescent="0.2">
      <c r="A158" s="143">
        <v>51</v>
      </c>
      <c r="B158" s="143">
        <v>51000</v>
      </c>
      <c r="C158" s="5">
        <v>632310000</v>
      </c>
      <c r="D158" s="13" t="s">
        <v>24</v>
      </c>
      <c r="E158" s="7"/>
      <c r="F158" s="7"/>
      <c r="G158" s="7"/>
    </row>
    <row r="159" spans="1:7" s="42" customFormat="1" ht="13.15" customHeight="1" x14ac:dyDescent="0.2">
      <c r="A159" s="143"/>
      <c r="B159" s="143"/>
      <c r="C159" s="5">
        <v>632410000</v>
      </c>
      <c r="D159" s="83" t="s">
        <v>25</v>
      </c>
      <c r="E159" s="108"/>
      <c r="F159" s="108"/>
      <c r="G159" s="108"/>
    </row>
    <row r="160" spans="1:7" s="42" customFormat="1" ht="13.15" customHeight="1" x14ac:dyDescent="0.2">
      <c r="A160" s="143"/>
      <c r="B160" s="143"/>
      <c r="C160" s="5" t="s">
        <v>16</v>
      </c>
      <c r="D160" s="83" t="s">
        <v>17</v>
      </c>
      <c r="E160" s="108">
        <v>6384828</v>
      </c>
      <c r="F160" s="108">
        <v>1882298</v>
      </c>
      <c r="G160" s="108">
        <v>0</v>
      </c>
    </row>
    <row r="161" spans="1:8" s="42" customFormat="1" ht="13.15" customHeight="1" x14ac:dyDescent="0.2">
      <c r="A161" s="143"/>
      <c r="B161" s="143"/>
      <c r="C161" s="5" t="s">
        <v>18</v>
      </c>
      <c r="D161" s="13" t="s">
        <v>19</v>
      </c>
      <c r="E161" s="7">
        <v>-1882298</v>
      </c>
      <c r="F161" s="7"/>
      <c r="G161" s="7"/>
    </row>
    <row r="162" spans="1:8" s="42" customFormat="1" ht="12.75" x14ac:dyDescent="0.2">
      <c r="A162" s="143"/>
      <c r="B162" s="143"/>
      <c r="C162" s="15" t="s">
        <v>26</v>
      </c>
      <c r="D162" s="14"/>
      <c r="E162" s="10">
        <f t="shared" ref="E162:F162" si="42">E158+E159+E160+E161</f>
        <v>4502530</v>
      </c>
      <c r="F162" s="10">
        <f t="shared" si="42"/>
        <v>1882298</v>
      </c>
      <c r="G162" s="10">
        <f t="shared" ref="G162" si="43">G158+G159+G160+G161</f>
        <v>0</v>
      </c>
    </row>
    <row r="163" spans="1:8" s="71" customFormat="1" ht="13.15" customHeight="1" x14ac:dyDescent="0.2">
      <c r="A163" s="137">
        <v>559</v>
      </c>
      <c r="B163" s="143">
        <v>51011</v>
      </c>
      <c r="C163" s="68">
        <v>632310000</v>
      </c>
      <c r="D163" s="69" t="s">
        <v>24</v>
      </c>
      <c r="E163" s="70">
        <v>0</v>
      </c>
      <c r="F163" s="70">
        <v>49600</v>
      </c>
      <c r="G163" s="70">
        <v>47500</v>
      </c>
      <c r="H163" s="74"/>
    </row>
    <row r="164" spans="1:8" s="71" customFormat="1" ht="27.75" customHeight="1" x14ac:dyDescent="0.2">
      <c r="A164" s="138"/>
      <c r="B164" s="143"/>
      <c r="C164" s="68">
        <v>632410000</v>
      </c>
      <c r="D164" s="76" t="s">
        <v>25</v>
      </c>
      <c r="E164" s="36">
        <v>0</v>
      </c>
      <c r="F164" s="36">
        <v>3558600</v>
      </c>
      <c r="G164" s="36">
        <v>3012400</v>
      </c>
      <c r="H164" s="74"/>
    </row>
    <row r="165" spans="1:8" s="42" customFormat="1" ht="13.15" customHeight="1" x14ac:dyDescent="0.2">
      <c r="A165" s="138"/>
      <c r="B165" s="143"/>
      <c r="C165" s="15" t="s">
        <v>30</v>
      </c>
      <c r="D165" s="14"/>
      <c r="E165" s="10">
        <f>E163+E164</f>
        <v>0</v>
      </c>
      <c r="F165" s="10">
        <f>F163+F164</f>
        <v>3608200</v>
      </c>
      <c r="G165" s="10">
        <f>G163+G164</f>
        <v>3059900</v>
      </c>
    </row>
    <row r="166" spans="1:8" s="42" customFormat="1" ht="13.15" customHeight="1" x14ac:dyDescent="0.2">
      <c r="A166" s="138"/>
      <c r="B166" s="137">
        <v>56311</v>
      </c>
      <c r="C166" s="5">
        <v>631110000</v>
      </c>
      <c r="D166" s="69" t="s">
        <v>45</v>
      </c>
      <c r="E166" s="7">
        <v>73900</v>
      </c>
      <c r="F166" s="10">
        <v>16500</v>
      </c>
      <c r="G166" s="7">
        <v>74700</v>
      </c>
    </row>
    <row r="167" spans="1:8" s="42" customFormat="1" ht="13.15" customHeight="1" x14ac:dyDescent="0.2">
      <c r="A167" s="138"/>
      <c r="B167" s="138"/>
      <c r="C167" s="5">
        <v>631210000</v>
      </c>
      <c r="D167" s="76" t="s">
        <v>72</v>
      </c>
      <c r="E167" s="7">
        <v>245000</v>
      </c>
      <c r="F167" s="10">
        <v>10500</v>
      </c>
      <c r="G167" s="7">
        <v>275600</v>
      </c>
    </row>
    <row r="168" spans="1:8" s="42" customFormat="1" ht="13.15" customHeight="1" x14ac:dyDescent="0.2">
      <c r="A168" s="138"/>
      <c r="B168" s="138"/>
      <c r="C168" s="15" t="s">
        <v>32</v>
      </c>
      <c r="D168" s="27"/>
      <c r="E168" s="10">
        <f>SUM(E166:E167)</f>
        <v>318900</v>
      </c>
      <c r="F168" s="10">
        <f>SUM(F166:F167)</f>
        <v>27000</v>
      </c>
      <c r="G168" s="10">
        <f>SUM(G166:G167)</f>
        <v>350300</v>
      </c>
    </row>
    <row r="169" spans="1:8" s="45" customFormat="1" ht="13.15" customHeight="1" x14ac:dyDescent="0.2">
      <c r="A169" s="138">
        <v>71</v>
      </c>
      <c r="B169" s="138">
        <v>71</v>
      </c>
      <c r="C169" s="5">
        <v>723110000</v>
      </c>
      <c r="D169" s="69" t="s">
        <v>73</v>
      </c>
      <c r="E169" s="36">
        <v>7000</v>
      </c>
      <c r="F169" s="36">
        <v>10000</v>
      </c>
      <c r="G169" s="36">
        <v>10000</v>
      </c>
    </row>
    <row r="170" spans="1:8" s="46" customFormat="1" ht="13.15" customHeight="1" x14ac:dyDescent="0.2">
      <c r="A170" s="139"/>
      <c r="B170" s="139"/>
      <c r="C170" s="15" t="s">
        <v>65</v>
      </c>
      <c r="D170" s="26"/>
      <c r="E170" s="10">
        <f>E169</f>
        <v>7000</v>
      </c>
      <c r="F170" s="10">
        <f>F169</f>
        <v>10000</v>
      </c>
      <c r="G170" s="10">
        <f>G169</f>
        <v>10000</v>
      </c>
    </row>
    <row r="171" spans="1:8" s="42" customFormat="1" ht="27" hidden="1" customHeight="1" x14ac:dyDescent="0.2">
      <c r="A171" s="137">
        <v>81</v>
      </c>
      <c r="B171" s="137">
        <v>81</v>
      </c>
      <c r="C171" s="5" t="s">
        <v>74</v>
      </c>
      <c r="D171" s="6" t="s">
        <v>75</v>
      </c>
      <c r="E171" s="41"/>
      <c r="F171" s="41"/>
      <c r="G171" s="41"/>
    </row>
    <row r="172" spans="1:8" s="42" customFormat="1" ht="13.15" hidden="1" customHeight="1" x14ac:dyDescent="0.2">
      <c r="A172" s="138"/>
      <c r="B172" s="138"/>
      <c r="C172" s="5" t="s">
        <v>16</v>
      </c>
      <c r="D172" s="6" t="s">
        <v>17</v>
      </c>
      <c r="E172" s="51">
        <v>0</v>
      </c>
      <c r="F172" s="51">
        <v>0</v>
      </c>
      <c r="G172" s="51">
        <v>0</v>
      </c>
    </row>
    <row r="173" spans="1:8" s="42" customFormat="1" ht="13.15" hidden="1" customHeight="1" x14ac:dyDescent="0.2">
      <c r="A173" s="138"/>
      <c r="B173" s="138"/>
      <c r="C173" s="5" t="s">
        <v>18</v>
      </c>
      <c r="D173" s="6" t="s">
        <v>19</v>
      </c>
      <c r="E173" s="7"/>
      <c r="F173" s="7"/>
      <c r="G173" s="7"/>
    </row>
    <row r="174" spans="1:8" s="42" customFormat="1" ht="13.15" hidden="1" customHeight="1" x14ac:dyDescent="0.2">
      <c r="A174" s="138"/>
      <c r="B174" s="138"/>
      <c r="C174" s="62" t="s">
        <v>76</v>
      </c>
      <c r="D174" s="60"/>
      <c r="E174" s="63">
        <f t="shared" ref="E174:F174" si="44">E171+E172+E173</f>
        <v>0</v>
      </c>
      <c r="F174" s="63">
        <f t="shared" si="44"/>
        <v>0</v>
      </c>
      <c r="G174" s="63">
        <f t="shared" ref="G174" si="45">G171+G172+G173</f>
        <v>0</v>
      </c>
    </row>
    <row r="175" spans="1:8" s="42" customFormat="1" ht="12.75" x14ac:dyDescent="0.2">
      <c r="A175" s="101"/>
      <c r="B175" s="101"/>
      <c r="C175" s="61"/>
      <c r="D175" s="61" t="s">
        <v>77</v>
      </c>
      <c r="E175" s="10">
        <f>E174+E165+E162+E157+E150+E145+E142+E170+E168</f>
        <v>45514522</v>
      </c>
      <c r="F175" s="10">
        <f>F174+F165+F162+F157+F150+F145+F142+F170+F168</f>
        <v>45146198</v>
      </c>
      <c r="G175" s="10">
        <f>G174+G165+G162+G157+G150+G145+G142+G170+G168</f>
        <v>41976700</v>
      </c>
    </row>
    <row r="176" spans="1:8" ht="13.15" customHeight="1" x14ac:dyDescent="0.2">
      <c r="A176" s="144" t="s">
        <v>78</v>
      </c>
      <c r="B176" s="145"/>
      <c r="C176" s="145"/>
      <c r="D176" s="145"/>
      <c r="E176" s="57"/>
      <c r="F176" s="57"/>
      <c r="G176" s="57"/>
    </row>
    <row r="177" spans="1:8" s="42" customFormat="1" ht="13.15" customHeight="1" x14ac:dyDescent="0.2">
      <c r="A177" s="143">
        <v>11</v>
      </c>
      <c r="B177" s="143">
        <v>11</v>
      </c>
      <c r="C177" s="5">
        <v>671110000</v>
      </c>
      <c r="D177" s="64" t="s">
        <v>10</v>
      </c>
      <c r="E177" s="28">
        <v>1489575</v>
      </c>
      <c r="F177" s="28">
        <v>1359139</v>
      </c>
      <c r="G177" s="28">
        <v>1228702</v>
      </c>
      <c r="H177" s="59"/>
    </row>
    <row r="178" spans="1:8" s="42" customFormat="1" ht="24" customHeight="1" x14ac:dyDescent="0.2">
      <c r="A178" s="143"/>
      <c r="B178" s="143"/>
      <c r="C178" s="5">
        <v>671210000</v>
      </c>
      <c r="D178" s="87" t="s">
        <v>11</v>
      </c>
      <c r="E178" s="126">
        <v>1500000</v>
      </c>
      <c r="F178" s="30">
        <v>1900000</v>
      </c>
      <c r="G178" s="30"/>
    </row>
    <row r="179" spans="1:8" s="42" customFormat="1" ht="24.6" customHeight="1" x14ac:dyDescent="0.2">
      <c r="A179" s="143"/>
      <c r="B179" s="143"/>
      <c r="C179" s="5">
        <v>671410000</v>
      </c>
      <c r="D179" s="87" t="s">
        <v>12</v>
      </c>
      <c r="E179" s="30">
        <v>3762102</v>
      </c>
      <c r="F179" s="30">
        <v>3762102</v>
      </c>
      <c r="G179" s="30">
        <v>3762102</v>
      </c>
    </row>
    <row r="180" spans="1:8" s="42" customFormat="1" ht="13.15" customHeight="1" x14ac:dyDescent="0.2">
      <c r="A180" s="143"/>
      <c r="B180" s="143"/>
      <c r="C180" s="8" t="s">
        <v>13</v>
      </c>
      <c r="D180" s="88" t="s">
        <v>79</v>
      </c>
      <c r="E180" s="10">
        <f>E177+E179+E178</f>
        <v>6751677</v>
      </c>
      <c r="F180" s="10">
        <f>F177+F179+F178</f>
        <v>7021241</v>
      </c>
      <c r="G180" s="10">
        <f>G177+G179+G178</f>
        <v>4990804</v>
      </c>
    </row>
    <row r="181" spans="1:8" s="42" customFormat="1" ht="13.15" customHeight="1" x14ac:dyDescent="0.2">
      <c r="A181" s="137">
        <v>43</v>
      </c>
      <c r="B181" s="137">
        <v>43</v>
      </c>
      <c r="C181" s="6">
        <v>641430000</v>
      </c>
      <c r="D181" s="87" t="s">
        <v>50</v>
      </c>
      <c r="E181" s="31">
        <v>15000</v>
      </c>
      <c r="F181" s="31">
        <v>15000</v>
      </c>
      <c r="G181" s="31">
        <v>15000</v>
      </c>
    </row>
    <row r="182" spans="1:8" s="42" customFormat="1" ht="13.15" customHeight="1" x14ac:dyDescent="0.2">
      <c r="A182" s="138"/>
      <c r="B182" s="138"/>
      <c r="C182" s="6">
        <v>642140000</v>
      </c>
      <c r="D182" s="87" t="s">
        <v>80</v>
      </c>
      <c r="E182" s="96">
        <v>1680000</v>
      </c>
      <c r="F182" s="96">
        <v>2110000</v>
      </c>
      <c r="G182" s="96">
        <v>2200000</v>
      </c>
    </row>
    <row r="183" spans="1:8" s="42" customFormat="1" ht="13.15" customHeight="1" x14ac:dyDescent="0.2">
      <c r="A183" s="138"/>
      <c r="B183" s="138"/>
      <c r="C183" s="5">
        <v>651480000</v>
      </c>
      <c r="D183" s="66" t="s">
        <v>70</v>
      </c>
      <c r="E183" s="97">
        <v>2800000</v>
      </c>
      <c r="F183" s="97">
        <v>2900000</v>
      </c>
      <c r="G183" s="97">
        <v>3000000</v>
      </c>
    </row>
    <row r="184" spans="1:8" s="42" customFormat="1" ht="13.15" customHeight="1" x14ac:dyDescent="0.2">
      <c r="A184" s="138"/>
      <c r="B184" s="138"/>
      <c r="C184" s="5" t="s">
        <v>16</v>
      </c>
      <c r="D184" s="87" t="s">
        <v>17</v>
      </c>
      <c r="E184" s="35">
        <v>7202844</v>
      </c>
      <c r="F184" s="35">
        <v>4855754</v>
      </c>
      <c r="G184" s="35">
        <v>1749844</v>
      </c>
    </row>
    <row r="185" spans="1:8" s="42" customFormat="1" ht="13.15" customHeight="1" x14ac:dyDescent="0.2">
      <c r="A185" s="138"/>
      <c r="B185" s="138"/>
      <c r="C185" s="5" t="s">
        <v>18</v>
      </c>
      <c r="D185" s="87" t="s">
        <v>19</v>
      </c>
      <c r="E185" s="35">
        <v>-4855754</v>
      </c>
      <c r="F185" s="35">
        <v>-1749844</v>
      </c>
      <c r="G185" s="35">
        <v>-2244244</v>
      </c>
    </row>
    <row r="186" spans="1:8" s="42" customFormat="1" ht="13.15" customHeight="1" x14ac:dyDescent="0.2">
      <c r="A186" s="139"/>
      <c r="B186" s="139"/>
      <c r="C186" s="8" t="s">
        <v>23</v>
      </c>
      <c r="D186" s="87" t="s">
        <v>79</v>
      </c>
      <c r="E186" s="16">
        <f>E182+E183+E184+E185+E181</f>
        <v>6842090</v>
      </c>
      <c r="F186" s="16">
        <f>F182+F183+F184+F185+F181</f>
        <v>8130910</v>
      </c>
      <c r="G186" s="16">
        <f>G182+G183+G184+G185+G181</f>
        <v>4720600</v>
      </c>
    </row>
    <row r="187" spans="1:8" s="42" customFormat="1" ht="13.15" customHeight="1" x14ac:dyDescent="0.2">
      <c r="A187" s="143">
        <v>51</v>
      </c>
      <c r="B187" s="143">
        <v>51000</v>
      </c>
      <c r="C187" s="5" t="s">
        <v>16</v>
      </c>
      <c r="D187" s="87" t="s">
        <v>17</v>
      </c>
      <c r="E187" s="93">
        <v>33840</v>
      </c>
      <c r="F187" s="93">
        <v>0</v>
      </c>
      <c r="G187" s="93">
        <v>0</v>
      </c>
    </row>
    <row r="188" spans="1:8" s="42" customFormat="1" ht="13.15" customHeight="1" x14ac:dyDescent="0.2">
      <c r="A188" s="143"/>
      <c r="B188" s="143"/>
      <c r="C188" s="5" t="s">
        <v>18</v>
      </c>
      <c r="D188" s="87" t="s">
        <v>19</v>
      </c>
      <c r="E188" s="93">
        <v>0</v>
      </c>
      <c r="F188" s="93">
        <v>0</v>
      </c>
      <c r="G188" s="93">
        <v>0</v>
      </c>
    </row>
    <row r="189" spans="1:8" s="42" customFormat="1" ht="13.15" customHeight="1" x14ac:dyDescent="0.2">
      <c r="A189" s="143"/>
      <c r="B189" s="143"/>
      <c r="C189" s="15" t="s">
        <v>26</v>
      </c>
      <c r="D189" s="66" t="s">
        <v>79</v>
      </c>
      <c r="E189" s="16">
        <f>SUM(E187:E188)</f>
        <v>33840</v>
      </c>
      <c r="F189" s="16">
        <f>SUM(F187:F188)</f>
        <v>0</v>
      </c>
      <c r="G189" s="16">
        <f>SUM(G187:G188)</f>
        <v>0</v>
      </c>
    </row>
    <row r="190" spans="1:8" s="42" customFormat="1" ht="13.15" customHeight="1" x14ac:dyDescent="0.2">
      <c r="A190" s="137">
        <v>51</v>
      </c>
      <c r="B190" s="137">
        <v>51011</v>
      </c>
      <c r="C190" s="5">
        <v>632310000</v>
      </c>
      <c r="D190" s="66" t="s">
        <v>53</v>
      </c>
      <c r="E190" s="93">
        <v>5800</v>
      </c>
      <c r="F190" s="93"/>
      <c r="G190" s="93"/>
    </row>
    <row r="191" spans="1:8" s="42" customFormat="1" ht="13.15" customHeight="1" x14ac:dyDescent="0.2">
      <c r="A191" s="138"/>
      <c r="B191" s="138"/>
      <c r="C191" s="5">
        <v>632410000</v>
      </c>
      <c r="D191" s="87" t="s">
        <v>81</v>
      </c>
      <c r="E191" s="35">
        <v>2120</v>
      </c>
      <c r="F191" s="35"/>
      <c r="G191" s="35"/>
    </row>
    <row r="192" spans="1:8" s="42" customFormat="1" ht="13.15" customHeight="1" x14ac:dyDescent="0.2">
      <c r="A192" s="139"/>
      <c r="B192" s="139"/>
      <c r="C192" s="15" t="s">
        <v>30</v>
      </c>
      <c r="D192" s="66" t="s">
        <v>79</v>
      </c>
      <c r="E192" s="16">
        <f>E191+E190</f>
        <v>7920</v>
      </c>
      <c r="F192" s="16">
        <f>F191+F190</f>
        <v>0</v>
      </c>
      <c r="G192" s="16">
        <f>G191+G190</f>
        <v>0</v>
      </c>
    </row>
    <row r="193" spans="1:7" s="42" customFormat="1" ht="13.15" customHeight="1" x14ac:dyDescent="0.2">
      <c r="A193" s="143">
        <v>563</v>
      </c>
      <c r="B193" s="143">
        <v>56311</v>
      </c>
      <c r="C193" s="5">
        <v>671110000</v>
      </c>
      <c r="D193" s="66" t="s">
        <v>82</v>
      </c>
      <c r="E193" s="96">
        <v>64290</v>
      </c>
      <c r="F193" s="96">
        <v>46790</v>
      </c>
      <c r="G193" s="96"/>
    </row>
    <row r="194" spans="1:7" s="42" customFormat="1" ht="24.75" customHeight="1" x14ac:dyDescent="0.2">
      <c r="A194" s="143"/>
      <c r="B194" s="143"/>
      <c r="C194" s="5">
        <v>671210000</v>
      </c>
      <c r="D194" s="87" t="s">
        <v>11</v>
      </c>
      <c r="E194" s="97">
        <v>432200</v>
      </c>
      <c r="F194" s="97">
        <v>51000</v>
      </c>
      <c r="G194" s="97"/>
    </row>
    <row r="195" spans="1:7" s="42" customFormat="1" ht="24.75" customHeight="1" x14ac:dyDescent="0.2">
      <c r="A195" s="143"/>
      <c r="B195" s="143"/>
      <c r="C195" s="5">
        <v>631110000</v>
      </c>
      <c r="D195" s="66" t="s">
        <v>45</v>
      </c>
      <c r="E195" s="99">
        <v>406605</v>
      </c>
      <c r="F195" s="97">
        <v>46100</v>
      </c>
      <c r="G195" s="97">
        <v>34500</v>
      </c>
    </row>
    <row r="196" spans="1:7" s="42" customFormat="1" ht="24.75" customHeight="1" x14ac:dyDescent="0.2">
      <c r="A196" s="143"/>
      <c r="B196" s="143"/>
      <c r="C196" s="5">
        <v>631210000</v>
      </c>
      <c r="D196" s="66" t="s">
        <v>72</v>
      </c>
      <c r="E196" s="99">
        <v>153300</v>
      </c>
      <c r="F196" s="97">
        <v>236000</v>
      </c>
      <c r="G196" s="97"/>
    </row>
    <row r="197" spans="1:7" s="42" customFormat="1" ht="13.15" customHeight="1" x14ac:dyDescent="0.2">
      <c r="A197" s="143"/>
      <c r="B197" s="143"/>
      <c r="C197" s="15" t="s">
        <v>32</v>
      </c>
      <c r="D197" s="66" t="s">
        <v>79</v>
      </c>
      <c r="E197" s="16">
        <f>E193+E194+E195+E196</f>
        <v>1056395</v>
      </c>
      <c r="F197" s="16">
        <f>F193+F194+F195+F196</f>
        <v>379890</v>
      </c>
      <c r="G197" s="16">
        <f>G193+G194+G195+G196</f>
        <v>34500</v>
      </c>
    </row>
    <row r="198" spans="1:7" s="42" customFormat="1" ht="13.15" customHeight="1" x14ac:dyDescent="0.2">
      <c r="A198" s="143">
        <v>71</v>
      </c>
      <c r="B198" s="143">
        <v>71</v>
      </c>
      <c r="C198" s="5">
        <v>652670000</v>
      </c>
      <c r="D198" s="87" t="s">
        <v>83</v>
      </c>
      <c r="E198" s="96">
        <v>4000</v>
      </c>
      <c r="F198" s="96">
        <v>4000</v>
      </c>
      <c r="G198" s="96">
        <v>4000</v>
      </c>
    </row>
    <row r="199" spans="1:7" s="42" customFormat="1" ht="13.15" customHeight="1" x14ac:dyDescent="0.2">
      <c r="A199" s="143"/>
      <c r="B199" s="143"/>
      <c r="C199" s="5" t="s">
        <v>16</v>
      </c>
      <c r="D199" s="87" t="s">
        <v>17</v>
      </c>
      <c r="E199" s="97">
        <v>0</v>
      </c>
      <c r="F199" s="97">
        <v>0</v>
      </c>
      <c r="G199" s="97">
        <v>0</v>
      </c>
    </row>
    <row r="200" spans="1:7" s="42" customFormat="1" ht="13.15" customHeight="1" x14ac:dyDescent="0.2">
      <c r="A200" s="143"/>
      <c r="B200" s="143"/>
      <c r="C200" s="5" t="s">
        <v>18</v>
      </c>
      <c r="D200" s="87" t="s">
        <v>19</v>
      </c>
      <c r="E200" s="99">
        <v>0</v>
      </c>
      <c r="F200" s="99">
        <v>0</v>
      </c>
      <c r="G200" s="96">
        <v>0</v>
      </c>
    </row>
    <row r="201" spans="1:7" s="42" customFormat="1" ht="13.15" customHeight="1" x14ac:dyDescent="0.2">
      <c r="A201" s="143"/>
      <c r="B201" s="143"/>
      <c r="C201" s="15" t="s">
        <v>65</v>
      </c>
      <c r="D201" s="14"/>
      <c r="E201" s="16">
        <f t="shared" ref="E201:F201" si="46">E198+E199</f>
        <v>4000</v>
      </c>
      <c r="F201" s="16">
        <f t="shared" si="46"/>
        <v>4000</v>
      </c>
      <c r="G201" s="16">
        <f t="shared" ref="G201" si="47">G198+G199</f>
        <v>4000</v>
      </c>
    </row>
    <row r="202" spans="1:7" s="42" customFormat="1" ht="12.75" x14ac:dyDescent="0.2">
      <c r="A202" s="102"/>
      <c r="B202" s="102"/>
      <c r="C202" s="56"/>
      <c r="D202" s="56" t="s">
        <v>84</v>
      </c>
      <c r="E202" s="10">
        <f>+E197+E192+E189+E186+E180+E201</f>
        <v>14695922</v>
      </c>
      <c r="F202" s="10">
        <f>+F197+F192+F189+F186+F180+F201</f>
        <v>15536041</v>
      </c>
      <c r="G202" s="10">
        <f>+G197+G192+G189+G186+G180+G201</f>
        <v>9749904</v>
      </c>
    </row>
    <row r="203" spans="1:7" ht="13.15" customHeight="1" x14ac:dyDescent="0.2">
      <c r="A203" s="144" t="s">
        <v>85</v>
      </c>
      <c r="B203" s="145"/>
      <c r="C203" s="145"/>
      <c r="D203" s="145"/>
      <c r="E203" s="57"/>
      <c r="F203" s="57"/>
      <c r="G203" s="57"/>
    </row>
    <row r="204" spans="1:7" s="42" customFormat="1" ht="25.5" x14ac:dyDescent="0.2">
      <c r="A204" s="143">
        <v>11</v>
      </c>
      <c r="B204" s="143">
        <v>11</v>
      </c>
      <c r="C204" s="5">
        <v>671110000</v>
      </c>
      <c r="D204" s="6" t="s">
        <v>10</v>
      </c>
      <c r="E204" s="31">
        <v>460000</v>
      </c>
      <c r="F204" s="31">
        <v>470000</v>
      </c>
      <c r="G204" s="31">
        <v>470000</v>
      </c>
    </row>
    <row r="205" spans="1:7" s="42" customFormat="1" ht="25.9" customHeight="1" x14ac:dyDescent="0.2">
      <c r="A205" s="143"/>
      <c r="B205" s="143"/>
      <c r="C205" s="5">
        <v>671210000</v>
      </c>
      <c r="D205" s="6" t="s">
        <v>11</v>
      </c>
      <c r="E205" s="31">
        <v>3943000</v>
      </c>
      <c r="F205" s="31">
        <v>8700000</v>
      </c>
      <c r="G205" s="31">
        <v>8700000</v>
      </c>
    </row>
    <row r="206" spans="1:7" s="42" customFormat="1" ht="27.6" customHeight="1" x14ac:dyDescent="0.2">
      <c r="A206" s="143"/>
      <c r="B206" s="143"/>
      <c r="C206" s="5">
        <v>671410000</v>
      </c>
      <c r="D206" s="6" t="s">
        <v>12</v>
      </c>
      <c r="E206" s="31"/>
      <c r="F206" s="31"/>
      <c r="G206" s="31"/>
    </row>
    <row r="207" spans="1:7" s="42" customFormat="1" ht="13.15" customHeight="1" x14ac:dyDescent="0.2">
      <c r="A207" s="143"/>
      <c r="B207" s="143"/>
      <c r="C207" s="8" t="s">
        <v>13</v>
      </c>
      <c r="D207" s="9"/>
      <c r="E207" s="10">
        <f t="shared" ref="E207:F207" si="48">SUM(E204+E205+E206)</f>
        <v>4403000</v>
      </c>
      <c r="F207" s="10">
        <f t="shared" si="48"/>
        <v>9170000</v>
      </c>
      <c r="G207" s="10">
        <f t="shared" ref="G207" si="49">SUM(G204+G205+G206)</f>
        <v>9170000</v>
      </c>
    </row>
    <row r="208" spans="1:7" s="42" customFormat="1" ht="26.45" customHeight="1" x14ac:dyDescent="0.2">
      <c r="A208" s="143">
        <v>12</v>
      </c>
      <c r="B208" s="143">
        <v>12</v>
      </c>
      <c r="C208" s="5">
        <v>671210000</v>
      </c>
      <c r="D208" s="6" t="s">
        <v>11</v>
      </c>
      <c r="E208" s="7">
        <v>97000</v>
      </c>
      <c r="F208" s="7"/>
      <c r="G208" s="7"/>
    </row>
    <row r="209" spans="1:7" s="42" customFormat="1" ht="13.15" customHeight="1" x14ac:dyDescent="0.2">
      <c r="A209" s="143"/>
      <c r="B209" s="143"/>
      <c r="C209" s="8" t="s">
        <v>14</v>
      </c>
      <c r="D209" s="9"/>
      <c r="E209" s="10">
        <f>+E208</f>
        <v>97000</v>
      </c>
      <c r="F209" s="10">
        <f>+F208</f>
        <v>0</v>
      </c>
      <c r="G209" s="10">
        <f>+G208</f>
        <v>0</v>
      </c>
    </row>
    <row r="210" spans="1:7" s="42" customFormat="1" ht="13.15" customHeight="1" x14ac:dyDescent="0.2">
      <c r="A210" s="143">
        <v>43</v>
      </c>
      <c r="B210" s="143">
        <v>43</v>
      </c>
      <c r="C210" s="6">
        <v>642140000</v>
      </c>
      <c r="D210" s="11" t="s">
        <v>80</v>
      </c>
      <c r="E210" s="96">
        <v>440000</v>
      </c>
      <c r="F210" s="96">
        <v>440000</v>
      </c>
      <c r="G210" s="96">
        <v>460000</v>
      </c>
    </row>
    <row r="211" spans="1:7" s="42" customFormat="1" ht="13.15" customHeight="1" x14ac:dyDescent="0.2">
      <c r="A211" s="143"/>
      <c r="B211" s="143"/>
      <c r="C211" s="5">
        <v>651480000</v>
      </c>
      <c r="D211" s="5" t="s">
        <v>70</v>
      </c>
      <c r="E211" s="31">
        <v>526800</v>
      </c>
      <c r="F211" s="31">
        <v>504300</v>
      </c>
      <c r="G211" s="31">
        <v>487300</v>
      </c>
    </row>
    <row r="212" spans="1:7" s="42" customFormat="1" ht="13.15" customHeight="1" x14ac:dyDescent="0.2">
      <c r="A212" s="143"/>
      <c r="B212" s="143"/>
      <c r="C212" s="5">
        <v>683110000</v>
      </c>
      <c r="D212" s="5" t="s">
        <v>86</v>
      </c>
      <c r="E212" s="31">
        <v>3500</v>
      </c>
      <c r="F212" s="31">
        <v>3500</v>
      </c>
      <c r="G212" s="31">
        <v>3500</v>
      </c>
    </row>
    <row r="213" spans="1:7" s="42" customFormat="1" ht="13.15" customHeight="1" x14ac:dyDescent="0.2">
      <c r="A213" s="143"/>
      <c r="B213" s="143"/>
      <c r="C213" s="5" t="s">
        <v>16</v>
      </c>
      <c r="D213" s="6" t="s">
        <v>17</v>
      </c>
      <c r="E213" s="31">
        <v>363687</v>
      </c>
      <c r="F213" s="31">
        <v>363687</v>
      </c>
      <c r="G213" s="31">
        <v>363687</v>
      </c>
    </row>
    <row r="214" spans="1:7" s="42" customFormat="1" ht="13.15" customHeight="1" x14ac:dyDescent="0.2">
      <c r="A214" s="143"/>
      <c r="B214" s="143"/>
      <c r="C214" s="5" t="s">
        <v>18</v>
      </c>
      <c r="D214" s="6" t="s">
        <v>19</v>
      </c>
      <c r="E214" s="33">
        <v>-363687</v>
      </c>
      <c r="F214" s="33">
        <v>-363687</v>
      </c>
      <c r="G214" s="33">
        <v>-363687</v>
      </c>
    </row>
    <row r="215" spans="1:7" s="42" customFormat="1" ht="13.15" customHeight="1" x14ac:dyDescent="0.2">
      <c r="A215" s="143"/>
      <c r="B215" s="143"/>
      <c r="C215" s="8" t="s">
        <v>23</v>
      </c>
      <c r="D215" s="11"/>
      <c r="E215" s="10">
        <f>E211+E210+E213+E214+E212</f>
        <v>970300</v>
      </c>
      <c r="F215" s="10">
        <f>F211+F210+F213+F214+F212</f>
        <v>947800</v>
      </c>
      <c r="G215" s="10">
        <f>G211+G210+G213+G214+G212</f>
        <v>950800</v>
      </c>
    </row>
    <row r="216" spans="1:7" s="42" customFormat="1" ht="13.15" customHeight="1" x14ac:dyDescent="0.2">
      <c r="A216" s="143">
        <v>51</v>
      </c>
      <c r="B216" s="143">
        <v>51000</v>
      </c>
      <c r="C216" s="5" t="s">
        <v>16</v>
      </c>
      <c r="D216" s="6" t="s">
        <v>17</v>
      </c>
      <c r="E216" s="7">
        <v>10029</v>
      </c>
      <c r="F216" s="7">
        <v>10029</v>
      </c>
      <c r="G216" s="7">
        <v>10029</v>
      </c>
    </row>
    <row r="217" spans="1:7" s="42" customFormat="1" ht="13.15" customHeight="1" x14ac:dyDescent="0.2">
      <c r="A217" s="143"/>
      <c r="B217" s="143"/>
      <c r="C217" s="5" t="s">
        <v>18</v>
      </c>
      <c r="D217" s="6" t="s">
        <v>19</v>
      </c>
      <c r="E217" s="7">
        <v>-10029</v>
      </c>
      <c r="F217" s="7">
        <v>-10029</v>
      </c>
      <c r="G217" s="7">
        <v>-10029</v>
      </c>
    </row>
    <row r="218" spans="1:7" s="42" customFormat="1" ht="13.15" customHeight="1" x14ac:dyDescent="0.2">
      <c r="A218" s="143"/>
      <c r="B218" s="143"/>
      <c r="C218" s="15" t="s">
        <v>26</v>
      </c>
      <c r="D218" s="14"/>
      <c r="E218" s="10">
        <f>SUM(E216:E217)</f>
        <v>0</v>
      </c>
      <c r="F218" s="10">
        <f>SUM(F216:F217)</f>
        <v>0</v>
      </c>
      <c r="G218" s="10">
        <f>SUM(G216:G217)</f>
        <v>0</v>
      </c>
    </row>
    <row r="219" spans="1:7" s="42" customFormat="1" ht="13.15" customHeight="1" x14ac:dyDescent="0.2">
      <c r="A219" s="143">
        <v>52</v>
      </c>
      <c r="B219" s="137">
        <v>56343</v>
      </c>
      <c r="C219" s="68" t="s">
        <v>16</v>
      </c>
      <c r="D219" s="124" t="s">
        <v>17</v>
      </c>
      <c r="E219" s="7">
        <v>48644</v>
      </c>
      <c r="F219" s="7">
        <v>25074</v>
      </c>
      <c r="G219" s="7">
        <v>25074</v>
      </c>
    </row>
    <row r="220" spans="1:7" s="42" customFormat="1" ht="13.15" customHeight="1" x14ac:dyDescent="0.2">
      <c r="A220" s="143"/>
      <c r="B220" s="138"/>
      <c r="C220" s="68" t="s">
        <v>18</v>
      </c>
      <c r="D220" s="124" t="s">
        <v>19</v>
      </c>
      <c r="E220" s="7">
        <v>-25074</v>
      </c>
      <c r="F220" s="7">
        <v>-25074</v>
      </c>
      <c r="G220" s="7">
        <v>-25074</v>
      </c>
    </row>
    <row r="221" spans="1:7" s="42" customFormat="1" ht="13.15" customHeight="1" x14ac:dyDescent="0.2">
      <c r="A221" s="143"/>
      <c r="B221" s="139"/>
      <c r="C221" s="15" t="s">
        <v>87</v>
      </c>
      <c r="D221" s="14"/>
      <c r="E221" s="10">
        <f>+E219+E220</f>
        <v>23570</v>
      </c>
      <c r="F221" s="10">
        <f>+F219+F220</f>
        <v>0</v>
      </c>
      <c r="G221" s="10">
        <f>+G219+G220</f>
        <v>0</v>
      </c>
    </row>
    <row r="222" spans="1:7" s="42" customFormat="1" ht="13.15" customHeight="1" x14ac:dyDescent="0.2">
      <c r="A222" s="143">
        <v>559</v>
      </c>
      <c r="B222" s="143">
        <v>56311</v>
      </c>
      <c r="C222" s="5">
        <v>631110000</v>
      </c>
      <c r="D222" s="14" t="s">
        <v>45</v>
      </c>
      <c r="E222" s="7">
        <v>94220</v>
      </c>
      <c r="F222" s="7">
        <v>0</v>
      </c>
      <c r="G222" s="7">
        <v>0</v>
      </c>
    </row>
    <row r="223" spans="1:7" s="42" customFormat="1" ht="13.15" customHeight="1" x14ac:dyDescent="0.2">
      <c r="A223" s="143"/>
      <c r="B223" s="143"/>
      <c r="C223" s="15" t="s">
        <v>32</v>
      </c>
      <c r="D223" s="14"/>
      <c r="E223" s="10">
        <f>E222</f>
        <v>94220</v>
      </c>
      <c r="F223" s="10">
        <f>F222</f>
        <v>0</v>
      </c>
      <c r="G223" s="10">
        <f>G222</f>
        <v>0</v>
      </c>
    </row>
    <row r="224" spans="1:7" s="42" customFormat="1" ht="22.5" customHeight="1" x14ac:dyDescent="0.2">
      <c r="A224" s="143">
        <v>562</v>
      </c>
      <c r="B224" s="143">
        <v>56211</v>
      </c>
      <c r="C224" s="5">
        <v>671110000</v>
      </c>
      <c r="D224" s="17" t="s">
        <v>10</v>
      </c>
      <c r="E224" s="31">
        <v>40000</v>
      </c>
      <c r="F224" s="31">
        <v>0</v>
      </c>
      <c r="G224" s="31">
        <v>0</v>
      </c>
    </row>
    <row r="225" spans="1:11" s="42" customFormat="1" ht="27" customHeight="1" x14ac:dyDescent="0.2">
      <c r="A225" s="143"/>
      <c r="B225" s="143"/>
      <c r="C225" s="5">
        <v>671210000</v>
      </c>
      <c r="D225" s="17" t="s">
        <v>11</v>
      </c>
      <c r="E225" s="7">
        <v>551000</v>
      </c>
      <c r="F225" s="7">
        <v>0</v>
      </c>
      <c r="G225" s="7">
        <v>0</v>
      </c>
    </row>
    <row r="226" spans="1:11" s="42" customFormat="1" ht="13.15" customHeight="1" x14ac:dyDescent="0.2">
      <c r="A226" s="143"/>
      <c r="B226" s="143"/>
      <c r="C226" s="15" t="s">
        <v>31</v>
      </c>
      <c r="D226" s="14"/>
      <c r="E226" s="10">
        <f t="shared" ref="E226:F226" si="50">E224+E225</f>
        <v>591000</v>
      </c>
      <c r="F226" s="10">
        <f t="shared" si="50"/>
        <v>0</v>
      </c>
      <c r="G226" s="10">
        <f t="shared" ref="G226" si="51">G224+G225</f>
        <v>0</v>
      </c>
    </row>
    <row r="227" spans="1:11" s="42" customFormat="1" ht="12.75" x14ac:dyDescent="0.2">
      <c r="A227" s="102"/>
      <c r="B227" s="102"/>
      <c r="C227" s="56"/>
      <c r="D227" s="56" t="s">
        <v>88</v>
      </c>
      <c r="E227" s="10">
        <f>+E226+E223+E221+E218+E215+E209+E207</f>
        <v>6179090</v>
      </c>
      <c r="F227" s="10">
        <f>+F226+F223+F221+F218+F215+F209+F207</f>
        <v>10117800</v>
      </c>
      <c r="G227" s="10">
        <f>+G226+G223+G221+G218+G215+G209+G207</f>
        <v>10120800</v>
      </c>
    </row>
    <row r="228" spans="1:11" ht="13.15" customHeight="1" x14ac:dyDescent="0.2">
      <c r="A228" s="159" t="s">
        <v>89</v>
      </c>
      <c r="B228" s="160"/>
      <c r="C228" s="160"/>
      <c r="D228" s="160"/>
      <c r="E228" s="57"/>
      <c r="F228" s="57"/>
      <c r="G228" s="57"/>
    </row>
    <row r="229" spans="1:11" s="42" customFormat="1" ht="13.15" customHeight="1" x14ac:dyDescent="0.2">
      <c r="A229" s="143">
        <v>11</v>
      </c>
      <c r="B229" s="143">
        <v>11</v>
      </c>
      <c r="C229" s="5">
        <v>671110000</v>
      </c>
      <c r="D229" s="6" t="s">
        <v>10</v>
      </c>
      <c r="E229" s="7"/>
      <c r="F229" s="7"/>
      <c r="G229" s="7">
        <v>301807</v>
      </c>
    </row>
    <row r="230" spans="1:11" s="42" customFormat="1" ht="24" customHeight="1" x14ac:dyDescent="0.2">
      <c r="A230" s="143"/>
      <c r="B230" s="143"/>
      <c r="C230" s="5">
        <v>671210000</v>
      </c>
      <c r="D230" s="6" t="s">
        <v>11</v>
      </c>
      <c r="E230" s="92">
        <v>5813147</v>
      </c>
      <c r="F230" s="92"/>
      <c r="G230" s="92"/>
      <c r="I230" s="59"/>
      <c r="J230" s="59"/>
      <c r="K230" s="59"/>
    </row>
    <row r="231" spans="1:11" s="42" customFormat="1" ht="24.6" customHeight="1" x14ac:dyDescent="0.2">
      <c r="A231" s="143"/>
      <c r="B231" s="143"/>
      <c r="C231" s="5">
        <v>671410000</v>
      </c>
      <c r="D231" s="6" t="s">
        <v>12</v>
      </c>
      <c r="E231" s="7">
        <v>1459951</v>
      </c>
      <c r="F231" s="7">
        <v>1459951</v>
      </c>
      <c r="G231" s="7">
        <v>720000</v>
      </c>
    </row>
    <row r="232" spans="1:11" s="42" customFormat="1" ht="13.15" customHeight="1" x14ac:dyDescent="0.2">
      <c r="A232" s="143"/>
      <c r="B232" s="143"/>
      <c r="C232" s="8" t="s">
        <v>13</v>
      </c>
      <c r="D232" s="9"/>
      <c r="E232" s="10">
        <f>SUM(E229+E230+E231)</f>
        <v>7273098</v>
      </c>
      <c r="F232" s="10">
        <f>SUM(F229+F230+F231)</f>
        <v>1459951</v>
      </c>
      <c r="G232" s="10">
        <f>SUM(G229+G230+G231)</f>
        <v>1021807</v>
      </c>
    </row>
    <row r="233" spans="1:11" s="42" customFormat="1" ht="13.15" customHeight="1" x14ac:dyDescent="0.2">
      <c r="A233" s="137">
        <v>12</v>
      </c>
      <c r="B233" s="137">
        <v>12</v>
      </c>
      <c r="C233" s="5">
        <v>671110000</v>
      </c>
      <c r="D233" s="6" t="s">
        <v>10</v>
      </c>
      <c r="E233" s="7"/>
      <c r="F233" s="7"/>
      <c r="G233" s="7"/>
      <c r="H233" s="59"/>
      <c r="I233" s="59"/>
      <c r="J233" s="59"/>
      <c r="K233" s="59"/>
    </row>
    <row r="234" spans="1:11" s="42" customFormat="1" ht="25.15" customHeight="1" x14ac:dyDescent="0.2">
      <c r="A234" s="138"/>
      <c r="B234" s="138"/>
      <c r="C234" s="5">
        <v>671210000</v>
      </c>
      <c r="D234" s="6" t="s">
        <v>11</v>
      </c>
      <c r="E234" s="7">
        <v>714327</v>
      </c>
      <c r="F234" s="7">
        <v>1278232</v>
      </c>
      <c r="G234" s="7"/>
      <c r="I234" s="59"/>
      <c r="J234" s="59"/>
    </row>
    <row r="235" spans="1:11" s="42" customFormat="1" ht="13.15" customHeight="1" x14ac:dyDescent="0.2">
      <c r="A235" s="139"/>
      <c r="B235" s="139"/>
      <c r="C235" s="8" t="s">
        <v>14</v>
      </c>
      <c r="D235" s="9"/>
      <c r="E235" s="10">
        <f>+E234+E233</f>
        <v>714327</v>
      </c>
      <c r="F235" s="10">
        <f>+F234+F233</f>
        <v>1278232</v>
      </c>
      <c r="G235" s="10">
        <f>+G234+G233</f>
        <v>0</v>
      </c>
      <c r="I235" s="59"/>
      <c r="J235" s="59"/>
      <c r="K235" s="59"/>
    </row>
    <row r="236" spans="1:11" s="45" customFormat="1" ht="13.15" customHeight="1" x14ac:dyDescent="0.2">
      <c r="A236" s="137">
        <v>31</v>
      </c>
      <c r="B236" s="137">
        <v>31</v>
      </c>
      <c r="C236" s="5">
        <v>641430000</v>
      </c>
      <c r="D236" s="5" t="s">
        <v>50</v>
      </c>
      <c r="E236" s="93">
        <v>10000</v>
      </c>
      <c r="F236" s="93">
        <v>12000</v>
      </c>
      <c r="G236" s="93">
        <v>12000</v>
      </c>
      <c r="I236" s="91"/>
      <c r="J236" s="91"/>
      <c r="K236" s="91"/>
    </row>
    <row r="237" spans="1:11" s="42" customFormat="1" ht="12.75" x14ac:dyDescent="0.2">
      <c r="A237" s="138"/>
      <c r="B237" s="138"/>
      <c r="C237" s="5">
        <v>661510000</v>
      </c>
      <c r="D237" s="6" t="s">
        <v>15</v>
      </c>
      <c r="E237" s="7">
        <v>60000</v>
      </c>
      <c r="F237" s="7">
        <v>50000</v>
      </c>
      <c r="G237" s="7">
        <v>70000</v>
      </c>
      <c r="I237" s="59"/>
      <c r="J237" s="59"/>
      <c r="K237" s="59"/>
    </row>
    <row r="238" spans="1:11" s="42" customFormat="1" ht="13.15" customHeight="1" x14ac:dyDescent="0.2">
      <c r="A238" s="138"/>
      <c r="B238" s="138"/>
      <c r="C238" s="5" t="s">
        <v>16</v>
      </c>
      <c r="D238" s="6" t="s">
        <v>17</v>
      </c>
      <c r="E238" s="7">
        <v>289579</v>
      </c>
      <c r="F238" s="7">
        <v>299579</v>
      </c>
      <c r="G238" s="7">
        <v>311579</v>
      </c>
    </row>
    <row r="239" spans="1:11" s="42" customFormat="1" ht="13.15" customHeight="1" x14ac:dyDescent="0.2">
      <c r="A239" s="138"/>
      <c r="B239" s="138"/>
      <c r="C239" s="5" t="s">
        <v>18</v>
      </c>
      <c r="D239" s="6" t="s">
        <v>19</v>
      </c>
      <c r="E239" s="7">
        <v>-299579</v>
      </c>
      <c r="F239" s="7">
        <v>-311579</v>
      </c>
      <c r="G239" s="7">
        <v>-323579</v>
      </c>
    </row>
    <row r="240" spans="1:11" s="42" customFormat="1" ht="13.15" customHeight="1" x14ac:dyDescent="0.2">
      <c r="A240" s="139"/>
      <c r="B240" s="139"/>
      <c r="C240" s="15" t="s">
        <v>20</v>
      </c>
      <c r="D240" s="14"/>
      <c r="E240" s="10">
        <f>SUM(E236:E239)</f>
        <v>60000</v>
      </c>
      <c r="F240" s="10">
        <f>SUM(F236:F239)</f>
        <v>50000</v>
      </c>
      <c r="G240" s="10">
        <f>SUM(G236:G239)</f>
        <v>70000</v>
      </c>
    </row>
    <row r="241" spans="1:10" s="42" customFormat="1" ht="13.15" customHeight="1" x14ac:dyDescent="0.2">
      <c r="A241" s="143">
        <v>43</v>
      </c>
      <c r="B241" s="143">
        <v>43</v>
      </c>
      <c r="C241" s="6">
        <v>641430000</v>
      </c>
      <c r="D241" s="11" t="s">
        <v>68</v>
      </c>
      <c r="E241" s="7">
        <v>10000</v>
      </c>
      <c r="F241" s="7">
        <v>10000</v>
      </c>
      <c r="G241" s="7">
        <v>10000</v>
      </c>
    </row>
    <row r="242" spans="1:10" s="42" customFormat="1" ht="13.15" hidden="1" customHeight="1" x14ac:dyDescent="0.2">
      <c r="A242" s="143"/>
      <c r="B242" s="143"/>
      <c r="C242" s="6">
        <v>641510043</v>
      </c>
      <c r="D242" s="11" t="s">
        <v>90</v>
      </c>
      <c r="E242" s="7"/>
      <c r="F242" s="7"/>
      <c r="G242" s="7"/>
    </row>
    <row r="243" spans="1:10" s="42" customFormat="1" ht="13.15" customHeight="1" x14ac:dyDescent="0.2">
      <c r="A243" s="143"/>
      <c r="B243" s="143"/>
      <c r="C243" s="6">
        <v>642140000</v>
      </c>
      <c r="D243" s="11" t="s">
        <v>80</v>
      </c>
      <c r="E243" s="7">
        <v>1900000</v>
      </c>
      <c r="F243" s="7">
        <v>1900000</v>
      </c>
      <c r="G243" s="7">
        <v>1900000</v>
      </c>
    </row>
    <row r="244" spans="1:10" s="42" customFormat="1" ht="13.15" customHeight="1" x14ac:dyDescent="0.2">
      <c r="A244" s="143"/>
      <c r="B244" s="143"/>
      <c r="C244" s="5">
        <v>651480000</v>
      </c>
      <c r="D244" s="5" t="s">
        <v>70</v>
      </c>
      <c r="E244" s="93">
        <v>6200000</v>
      </c>
      <c r="F244" s="93">
        <v>6200000</v>
      </c>
      <c r="G244" s="93">
        <v>6200000</v>
      </c>
    </row>
    <row r="245" spans="1:10" s="42" customFormat="1" ht="13.15" customHeight="1" x14ac:dyDescent="0.2">
      <c r="A245" s="143"/>
      <c r="B245" s="143"/>
      <c r="C245" s="5">
        <v>683110000</v>
      </c>
      <c r="D245" s="5" t="s">
        <v>52</v>
      </c>
      <c r="E245" s="93">
        <v>10000</v>
      </c>
      <c r="F245" s="93">
        <v>10000</v>
      </c>
      <c r="G245" s="93">
        <v>10000</v>
      </c>
    </row>
    <row r="246" spans="1:10" s="42" customFormat="1" ht="13.15" customHeight="1" x14ac:dyDescent="0.2">
      <c r="A246" s="143"/>
      <c r="B246" s="143"/>
      <c r="C246" s="5" t="s">
        <v>16</v>
      </c>
      <c r="D246" s="6" t="s">
        <v>17</v>
      </c>
      <c r="E246" s="93">
        <v>3766268</v>
      </c>
      <c r="F246" s="93">
        <v>1170903</v>
      </c>
      <c r="G246" s="93">
        <v>1300570</v>
      </c>
    </row>
    <row r="247" spans="1:10" s="42" customFormat="1" ht="13.15" customHeight="1" x14ac:dyDescent="0.2">
      <c r="A247" s="143"/>
      <c r="B247" s="143"/>
      <c r="C247" s="5" t="s">
        <v>18</v>
      </c>
      <c r="D247" s="6" t="s">
        <v>19</v>
      </c>
      <c r="E247" s="93">
        <v>-1170903</v>
      </c>
      <c r="F247" s="93">
        <v>-1300570</v>
      </c>
      <c r="G247" s="93">
        <v>-1931970</v>
      </c>
    </row>
    <row r="248" spans="1:10" s="42" customFormat="1" ht="13.15" customHeight="1" x14ac:dyDescent="0.2">
      <c r="A248" s="143"/>
      <c r="B248" s="143"/>
      <c r="C248" s="8" t="s">
        <v>23</v>
      </c>
      <c r="D248" s="11"/>
      <c r="E248" s="16">
        <f>E241+E242+E243+E244+E245+E246+E247</f>
        <v>10715365</v>
      </c>
      <c r="F248" s="16">
        <f>F241+F242+F243+F244+F245+F246+F247</f>
        <v>7990333</v>
      </c>
      <c r="G248" s="16">
        <f>G241+G242+G243+G244+G245+G246+G247</f>
        <v>7488600</v>
      </c>
    </row>
    <row r="249" spans="1:10" s="42" customFormat="1" ht="13.15" customHeight="1" x14ac:dyDescent="0.2">
      <c r="A249" s="143">
        <v>51</v>
      </c>
      <c r="B249" s="143">
        <v>51000</v>
      </c>
      <c r="C249" s="5" t="s">
        <v>16</v>
      </c>
      <c r="D249" s="6" t="s">
        <v>17</v>
      </c>
      <c r="E249" s="93">
        <v>147284</v>
      </c>
      <c r="F249" s="93">
        <v>107098</v>
      </c>
      <c r="G249" s="93">
        <v>86752</v>
      </c>
    </row>
    <row r="250" spans="1:10" s="42" customFormat="1" ht="13.15" customHeight="1" x14ac:dyDescent="0.2">
      <c r="A250" s="143"/>
      <c r="B250" s="143"/>
      <c r="C250" s="5" t="s">
        <v>18</v>
      </c>
      <c r="D250" s="6" t="s">
        <v>19</v>
      </c>
      <c r="E250" s="93">
        <v>-107098</v>
      </c>
      <c r="F250" s="93">
        <v>-86752</v>
      </c>
      <c r="G250" s="93">
        <v>-86752</v>
      </c>
    </row>
    <row r="251" spans="1:10" s="42" customFormat="1" ht="13.15" customHeight="1" x14ac:dyDescent="0.2">
      <c r="A251" s="143"/>
      <c r="B251" s="143"/>
      <c r="C251" s="15" t="s">
        <v>26</v>
      </c>
      <c r="D251" s="14"/>
      <c r="E251" s="16">
        <f>E249+E250</f>
        <v>40186</v>
      </c>
      <c r="F251" s="16">
        <f>F249+F250</f>
        <v>20346</v>
      </c>
      <c r="G251" s="16">
        <f>G249+G250</f>
        <v>0</v>
      </c>
      <c r="H251" s="42">
        <v>51</v>
      </c>
      <c r="I251" s="59">
        <f>E251</f>
        <v>40186</v>
      </c>
      <c r="J251" s="59">
        <f>F251</f>
        <v>20346</v>
      </c>
    </row>
    <row r="252" spans="1:10" s="42" customFormat="1" ht="24" customHeight="1" x14ac:dyDescent="0.2">
      <c r="A252" s="138">
        <v>52</v>
      </c>
      <c r="B252" s="138">
        <v>5011</v>
      </c>
      <c r="C252" s="5">
        <v>639210000</v>
      </c>
      <c r="D252" s="6" t="s">
        <v>28</v>
      </c>
      <c r="E252" s="93">
        <v>2000000</v>
      </c>
      <c r="F252" s="93">
        <v>2000000</v>
      </c>
      <c r="G252" s="93"/>
    </row>
    <row r="253" spans="1:10" s="42" customFormat="1" ht="24" customHeight="1" x14ac:dyDescent="0.2">
      <c r="A253" s="138"/>
      <c r="B253" s="138"/>
      <c r="C253" s="5" t="s">
        <v>16</v>
      </c>
      <c r="D253" s="6" t="s">
        <v>17</v>
      </c>
      <c r="E253" s="93">
        <v>63456</v>
      </c>
      <c r="F253" s="93">
        <v>63456</v>
      </c>
      <c r="G253" s="93">
        <v>63456</v>
      </c>
      <c r="H253" s="42">
        <v>52</v>
      </c>
      <c r="I253" s="59">
        <f>E255</f>
        <v>2000000</v>
      </c>
      <c r="J253" s="59">
        <f>F255</f>
        <v>2000000</v>
      </c>
    </row>
    <row r="254" spans="1:10" s="42" customFormat="1" ht="24" customHeight="1" x14ac:dyDescent="0.2">
      <c r="A254" s="138"/>
      <c r="B254" s="138"/>
      <c r="C254" s="5" t="s">
        <v>18</v>
      </c>
      <c r="D254" s="6" t="s">
        <v>19</v>
      </c>
      <c r="E254" s="93">
        <v>-63456</v>
      </c>
      <c r="F254" s="93">
        <v>-63456</v>
      </c>
      <c r="G254" s="93">
        <v>-63456</v>
      </c>
    </row>
    <row r="255" spans="1:10" s="42" customFormat="1" ht="13.15" customHeight="1" x14ac:dyDescent="0.2">
      <c r="A255" s="139"/>
      <c r="B255" s="139"/>
      <c r="C255" s="15" t="s">
        <v>91</v>
      </c>
      <c r="D255" s="14"/>
      <c r="E255" s="16">
        <f>SUM(E252:E254)</f>
        <v>2000000</v>
      </c>
      <c r="F255" s="16">
        <f t="shared" ref="F255:G255" si="52">SUM(F252:F254)</f>
        <v>2000000</v>
      </c>
      <c r="G255" s="16">
        <f t="shared" si="52"/>
        <v>0</v>
      </c>
    </row>
    <row r="256" spans="1:10" s="42" customFormat="1" ht="13.15" customHeight="1" x14ac:dyDescent="0.2">
      <c r="A256" s="143">
        <v>559</v>
      </c>
      <c r="B256" s="143">
        <v>51011</v>
      </c>
      <c r="C256" s="5" t="s">
        <v>16</v>
      </c>
      <c r="D256" s="14" t="s">
        <v>17</v>
      </c>
      <c r="E256" s="93">
        <v>5162</v>
      </c>
      <c r="F256" s="93">
        <v>2643</v>
      </c>
      <c r="G256" s="93"/>
    </row>
    <row r="257" spans="1:11" s="42" customFormat="1" ht="24" customHeight="1" x14ac:dyDescent="0.2">
      <c r="A257" s="143"/>
      <c r="B257" s="143"/>
      <c r="C257" s="5" t="s">
        <v>18</v>
      </c>
      <c r="D257" s="17" t="s">
        <v>19</v>
      </c>
      <c r="E257" s="93">
        <v>4888</v>
      </c>
      <c r="F257" s="93">
        <v>2444</v>
      </c>
      <c r="G257" s="93"/>
      <c r="H257" s="42">
        <v>67</v>
      </c>
      <c r="I257" s="59">
        <f>E258</f>
        <v>10050</v>
      </c>
      <c r="J257" s="59">
        <f>F258</f>
        <v>5087</v>
      </c>
    </row>
    <row r="258" spans="1:11" s="42" customFormat="1" ht="13.15" customHeight="1" x14ac:dyDescent="0.2">
      <c r="A258" s="143"/>
      <c r="B258" s="143"/>
      <c r="C258" s="15" t="s">
        <v>30</v>
      </c>
      <c r="D258" s="14"/>
      <c r="E258" s="16">
        <f>E256+E257</f>
        <v>10050</v>
      </c>
      <c r="F258" s="16">
        <f>F256+F257</f>
        <v>5087</v>
      </c>
      <c r="G258" s="16">
        <f>G256+G257</f>
        <v>0</v>
      </c>
    </row>
    <row r="259" spans="1:11" s="42" customFormat="1" ht="13.15" customHeight="1" x14ac:dyDescent="0.2">
      <c r="A259" s="143">
        <v>562</v>
      </c>
      <c r="B259" s="143">
        <v>56211</v>
      </c>
      <c r="C259" s="5">
        <v>671210000</v>
      </c>
      <c r="D259" s="14" t="s">
        <v>92</v>
      </c>
      <c r="E259" s="93">
        <v>7000000</v>
      </c>
      <c r="F259" s="93">
        <v>8521546</v>
      </c>
      <c r="G259" s="93"/>
    </row>
    <row r="260" spans="1:11" s="42" customFormat="1" ht="13.15" customHeight="1" x14ac:dyDescent="0.2">
      <c r="A260" s="143"/>
      <c r="B260" s="143"/>
      <c r="C260" s="15" t="s">
        <v>93</v>
      </c>
      <c r="D260" s="14"/>
      <c r="E260" s="16">
        <f>E259</f>
        <v>7000000</v>
      </c>
      <c r="F260" s="16">
        <f>F259</f>
        <v>8521546</v>
      </c>
      <c r="G260" s="16">
        <f>G259</f>
        <v>0</v>
      </c>
      <c r="H260" s="42">
        <v>67</v>
      </c>
      <c r="I260" s="59">
        <f>E260</f>
        <v>7000000</v>
      </c>
      <c r="J260" s="59">
        <f>F260</f>
        <v>8521546</v>
      </c>
    </row>
    <row r="261" spans="1:11" s="42" customFormat="1" ht="13.15" customHeight="1" x14ac:dyDescent="0.2">
      <c r="A261" s="143">
        <v>559</v>
      </c>
      <c r="B261" s="143">
        <v>56311</v>
      </c>
      <c r="C261" s="5">
        <v>671110000</v>
      </c>
      <c r="D261" s="14" t="s">
        <v>10</v>
      </c>
      <c r="E261" s="93">
        <v>197010</v>
      </c>
      <c r="F261" s="93">
        <v>424200</v>
      </c>
      <c r="G261" s="93">
        <v>153000</v>
      </c>
      <c r="H261" s="42">
        <v>67</v>
      </c>
      <c r="I261" s="59">
        <f>E263</f>
        <v>245010</v>
      </c>
      <c r="J261" s="59">
        <f>F263</f>
        <v>576200</v>
      </c>
      <c r="K261" s="59">
        <f>G263</f>
        <v>153000</v>
      </c>
    </row>
    <row r="262" spans="1:11" s="42" customFormat="1" ht="13.15" customHeight="1" x14ac:dyDescent="0.2">
      <c r="A262" s="143"/>
      <c r="B262" s="143"/>
      <c r="C262" s="5">
        <v>671210000</v>
      </c>
      <c r="D262" s="14" t="s">
        <v>92</v>
      </c>
      <c r="E262" s="93">
        <v>48000</v>
      </c>
      <c r="F262" s="93">
        <v>152000</v>
      </c>
      <c r="G262" s="93"/>
    </row>
    <row r="263" spans="1:11" s="42" customFormat="1" ht="13.15" customHeight="1" x14ac:dyDescent="0.2">
      <c r="A263" s="143"/>
      <c r="B263" s="143"/>
      <c r="C263" s="15" t="s">
        <v>32</v>
      </c>
      <c r="D263" s="14"/>
      <c r="E263" s="16">
        <f>E261+E262</f>
        <v>245010</v>
      </c>
      <c r="F263" s="16">
        <f>F261+F262</f>
        <v>576200</v>
      </c>
      <c r="G263" s="16">
        <f>G261+G262</f>
        <v>153000</v>
      </c>
    </row>
    <row r="264" spans="1:11" s="42" customFormat="1" ht="13.15" customHeight="1" x14ac:dyDescent="0.2">
      <c r="A264" s="143">
        <v>581</v>
      </c>
      <c r="B264" s="143">
        <v>58100</v>
      </c>
      <c r="C264" s="5">
        <v>671210000</v>
      </c>
      <c r="D264" s="14" t="s">
        <v>11</v>
      </c>
      <c r="E264" s="93">
        <v>2868331</v>
      </c>
      <c r="F264" s="93"/>
      <c r="G264" s="93"/>
    </row>
    <row r="265" spans="1:11" s="42" customFormat="1" ht="12.75" x14ac:dyDescent="0.2">
      <c r="A265" s="143"/>
      <c r="B265" s="143"/>
      <c r="C265" s="15" t="s">
        <v>33</v>
      </c>
      <c r="D265" s="14"/>
      <c r="E265" s="16">
        <f>+E264</f>
        <v>2868331</v>
      </c>
      <c r="F265" s="16">
        <f>+F264</f>
        <v>0</v>
      </c>
      <c r="G265" s="16">
        <f>+G264</f>
        <v>0</v>
      </c>
      <c r="H265" s="42">
        <v>67</v>
      </c>
      <c r="I265" s="59">
        <f>E265</f>
        <v>2868331</v>
      </c>
    </row>
    <row r="266" spans="1:11" ht="13.15" customHeight="1" x14ac:dyDescent="0.2">
      <c r="A266" s="137">
        <v>71</v>
      </c>
      <c r="B266" s="137">
        <v>71</v>
      </c>
      <c r="C266" s="5">
        <v>723110000</v>
      </c>
      <c r="D266" s="14" t="s">
        <v>73</v>
      </c>
      <c r="E266" s="94">
        <v>7000</v>
      </c>
      <c r="F266" s="94"/>
      <c r="G266" s="94"/>
      <c r="I266" s="99"/>
    </row>
    <row r="267" spans="1:11" s="50" customFormat="1" ht="13.15" customHeight="1" x14ac:dyDescent="0.2">
      <c r="A267" s="138"/>
      <c r="B267" s="138"/>
      <c r="C267" s="5" t="s">
        <v>16</v>
      </c>
      <c r="D267" s="14" t="s">
        <v>17</v>
      </c>
      <c r="E267" s="94">
        <v>2</v>
      </c>
      <c r="F267" s="94">
        <v>2</v>
      </c>
      <c r="G267" s="94">
        <v>2</v>
      </c>
    </row>
    <row r="268" spans="1:11" s="42" customFormat="1" ht="26.45" customHeight="1" x14ac:dyDescent="0.2">
      <c r="A268" s="138"/>
      <c r="B268" s="138"/>
      <c r="C268" s="5" t="s">
        <v>18</v>
      </c>
      <c r="D268" s="14" t="s">
        <v>19</v>
      </c>
      <c r="E268" s="94">
        <v>-2</v>
      </c>
      <c r="F268" s="94">
        <v>-2</v>
      </c>
      <c r="G268" s="94">
        <v>-2</v>
      </c>
      <c r="H268" s="42">
        <v>71</v>
      </c>
      <c r="I268" s="42">
        <v>7000</v>
      </c>
    </row>
    <row r="269" spans="1:11" s="42" customFormat="1" ht="13.15" customHeight="1" x14ac:dyDescent="0.2">
      <c r="A269" s="139"/>
      <c r="B269" s="139"/>
      <c r="C269" s="15" t="s">
        <v>65</v>
      </c>
      <c r="D269" s="14"/>
      <c r="E269" s="10">
        <f>SUM(E266:E268)</f>
        <v>7000</v>
      </c>
      <c r="F269" s="10">
        <f>SUM(F266:F268)</f>
        <v>0</v>
      </c>
      <c r="G269" s="10">
        <f>SUM(G266:G268)</f>
        <v>0</v>
      </c>
      <c r="H269" s="42">
        <v>67</v>
      </c>
      <c r="I269" s="59">
        <f>I265+I260+I257+E235+E232</f>
        <v>17865806</v>
      </c>
    </row>
    <row r="270" spans="1:11" s="42" customFormat="1" ht="13.15" customHeight="1" x14ac:dyDescent="0.2">
      <c r="A270" s="101"/>
      <c r="B270" s="101"/>
      <c r="C270" s="56"/>
      <c r="D270" s="56" t="s">
        <v>94</v>
      </c>
      <c r="E270" s="10">
        <f>E232+E235+E248+E251+E255+E258+E260+E265+E240+E269+E263</f>
        <v>30933367</v>
      </c>
      <c r="F270" s="10">
        <f t="shared" ref="F270:G270" si="53">F232+F235+F248+F251+F255+F258+F260+F265+F240+F269+F263</f>
        <v>21901695</v>
      </c>
      <c r="G270" s="10">
        <f t="shared" si="53"/>
        <v>8733407</v>
      </c>
      <c r="I270" s="59">
        <f>I269+I253+I251+I237+I236+I235+I234+I233</f>
        <v>19905992</v>
      </c>
    </row>
    <row r="271" spans="1:11" s="45" customFormat="1" ht="13.15" customHeight="1" x14ac:dyDescent="0.2">
      <c r="A271" s="144" t="s">
        <v>95</v>
      </c>
      <c r="B271" s="145"/>
      <c r="C271" s="145"/>
      <c r="D271" s="145"/>
      <c r="E271" s="57"/>
      <c r="F271" s="57"/>
      <c r="G271" s="57"/>
    </row>
    <row r="272" spans="1:11" s="45" customFormat="1" ht="13.15" customHeight="1" x14ac:dyDescent="0.2">
      <c r="A272" s="146">
        <v>11</v>
      </c>
      <c r="B272" s="146">
        <v>11</v>
      </c>
      <c r="C272" s="5">
        <v>671110000</v>
      </c>
      <c r="D272" s="6" t="s">
        <v>10</v>
      </c>
      <c r="E272" s="127">
        <v>900000</v>
      </c>
      <c r="F272" s="28">
        <v>800000</v>
      </c>
      <c r="G272" s="28">
        <v>600000</v>
      </c>
    </row>
    <row r="273" spans="1:7" s="45" customFormat="1" ht="13.15" customHeight="1" x14ac:dyDescent="0.2">
      <c r="A273" s="147"/>
      <c r="B273" s="147"/>
      <c r="C273" s="5">
        <v>671410000</v>
      </c>
      <c r="D273" s="5" t="s">
        <v>96</v>
      </c>
      <c r="E273" s="28">
        <v>4275869</v>
      </c>
      <c r="F273" s="28">
        <v>4275869</v>
      </c>
      <c r="G273" s="28">
        <v>4275869</v>
      </c>
    </row>
    <row r="274" spans="1:7" s="45" customFormat="1" ht="13.15" customHeight="1" x14ac:dyDescent="0.2">
      <c r="A274" s="148"/>
      <c r="B274" s="148"/>
      <c r="C274" s="8" t="s">
        <v>13</v>
      </c>
      <c r="D274" s="9"/>
      <c r="E274" s="10">
        <f>SUM(E272:E273)</f>
        <v>5175869</v>
      </c>
      <c r="F274" s="10">
        <f>SUM(F272:F273)</f>
        <v>5075869</v>
      </c>
      <c r="G274" s="10">
        <f>SUM(G272:G273)</f>
        <v>4875869</v>
      </c>
    </row>
    <row r="275" spans="1:7" s="45" customFormat="1" ht="13.15" customHeight="1" x14ac:dyDescent="0.2">
      <c r="A275" s="137">
        <v>31</v>
      </c>
      <c r="B275" s="137">
        <v>31</v>
      </c>
      <c r="C275" s="6">
        <v>661420000</v>
      </c>
      <c r="D275" s="11" t="s">
        <v>48</v>
      </c>
      <c r="E275" s="28">
        <v>5000</v>
      </c>
      <c r="F275" s="28">
        <v>5000</v>
      </c>
      <c r="G275" s="28">
        <v>5000</v>
      </c>
    </row>
    <row r="276" spans="1:7" s="45" customFormat="1" ht="13.15" customHeight="1" x14ac:dyDescent="0.2">
      <c r="A276" s="138"/>
      <c r="B276" s="138"/>
      <c r="C276" s="6">
        <v>661510000</v>
      </c>
      <c r="D276" s="11" t="s">
        <v>15</v>
      </c>
      <c r="E276" s="28">
        <v>245000</v>
      </c>
      <c r="F276" s="28">
        <v>245000</v>
      </c>
      <c r="G276" s="28">
        <v>245000</v>
      </c>
    </row>
    <row r="277" spans="1:7" s="42" customFormat="1" ht="13.15" customHeight="1" x14ac:dyDescent="0.2">
      <c r="A277" s="138"/>
      <c r="B277" s="138"/>
      <c r="C277" s="5" t="s">
        <v>16</v>
      </c>
      <c r="D277" s="6" t="s">
        <v>17</v>
      </c>
      <c r="E277" s="30">
        <v>38120</v>
      </c>
      <c r="F277" s="30">
        <v>38120</v>
      </c>
      <c r="G277" s="30">
        <v>38120</v>
      </c>
    </row>
    <row r="278" spans="1:7" s="42" customFormat="1" ht="13.15" customHeight="1" x14ac:dyDescent="0.2">
      <c r="A278" s="138"/>
      <c r="B278" s="138"/>
      <c r="C278" s="5" t="s">
        <v>18</v>
      </c>
      <c r="D278" s="6" t="s">
        <v>19</v>
      </c>
      <c r="E278" s="30">
        <v>-38120</v>
      </c>
      <c r="F278" s="30">
        <v>-38120</v>
      </c>
      <c r="G278" s="30">
        <v>-38120</v>
      </c>
    </row>
    <row r="279" spans="1:7" s="42" customFormat="1" ht="13.15" customHeight="1" x14ac:dyDescent="0.2">
      <c r="A279" s="139"/>
      <c r="B279" s="139"/>
      <c r="C279" s="8" t="s">
        <v>20</v>
      </c>
      <c r="D279" s="11"/>
      <c r="E279" s="10">
        <f>E276+E277+E278+E275</f>
        <v>250000</v>
      </c>
      <c r="F279" s="10">
        <f>F276+F277+F278+F275</f>
        <v>250000</v>
      </c>
      <c r="G279" s="10">
        <f>G276+G277+G278+G275</f>
        <v>250000</v>
      </c>
    </row>
    <row r="280" spans="1:7" s="42" customFormat="1" ht="13.15" customHeight="1" x14ac:dyDescent="0.2">
      <c r="A280" s="138">
        <v>43</v>
      </c>
      <c r="B280" s="138">
        <v>43</v>
      </c>
      <c r="C280" s="5">
        <v>641430000</v>
      </c>
      <c r="D280" s="11" t="s">
        <v>68</v>
      </c>
      <c r="E280" s="40">
        <v>24000</v>
      </c>
      <c r="F280" s="40">
        <v>1000</v>
      </c>
      <c r="G280" s="40">
        <v>1000</v>
      </c>
    </row>
    <row r="281" spans="1:7" s="42" customFormat="1" ht="13.15" customHeight="1" x14ac:dyDescent="0.2">
      <c r="A281" s="138"/>
      <c r="B281" s="138"/>
      <c r="C281" s="6">
        <v>642140000</v>
      </c>
      <c r="D281" s="11" t="s">
        <v>80</v>
      </c>
      <c r="E281" s="30">
        <v>1500000</v>
      </c>
      <c r="F281" s="30">
        <v>1525000</v>
      </c>
      <c r="G281" s="30">
        <v>1550000</v>
      </c>
    </row>
    <row r="282" spans="1:7" s="42" customFormat="1" ht="13.15" customHeight="1" x14ac:dyDescent="0.2">
      <c r="A282" s="138"/>
      <c r="B282" s="138"/>
      <c r="C282" s="5">
        <v>651480000</v>
      </c>
      <c r="D282" s="5" t="s">
        <v>70</v>
      </c>
      <c r="E282" s="30">
        <v>3100000</v>
      </c>
      <c r="F282" s="30">
        <v>3250000</v>
      </c>
      <c r="G282" s="30">
        <v>3450000</v>
      </c>
    </row>
    <row r="283" spans="1:7" s="42" customFormat="1" ht="13.15" customHeight="1" x14ac:dyDescent="0.2">
      <c r="A283" s="138"/>
      <c r="B283" s="138"/>
      <c r="C283" s="5">
        <v>683110000</v>
      </c>
      <c r="D283" s="5" t="s">
        <v>52</v>
      </c>
      <c r="E283" s="30">
        <v>149980</v>
      </c>
      <c r="F283" s="30">
        <v>0</v>
      </c>
      <c r="G283" s="30">
        <v>0</v>
      </c>
    </row>
    <row r="284" spans="1:7" s="42" customFormat="1" ht="13.15" customHeight="1" x14ac:dyDescent="0.2">
      <c r="A284" s="138"/>
      <c r="B284" s="138"/>
      <c r="C284" s="5" t="s">
        <v>16</v>
      </c>
      <c r="D284" s="6" t="s">
        <v>17</v>
      </c>
      <c r="E284" s="30">
        <v>7058823</v>
      </c>
      <c r="F284" s="30">
        <v>4951848</v>
      </c>
      <c r="G284" s="30">
        <v>4313173</v>
      </c>
    </row>
    <row r="285" spans="1:7" s="42" customFormat="1" ht="13.15" customHeight="1" x14ac:dyDescent="0.2">
      <c r="A285" s="138"/>
      <c r="B285" s="138"/>
      <c r="C285" s="5" t="s">
        <v>18</v>
      </c>
      <c r="D285" s="6" t="s">
        <v>19</v>
      </c>
      <c r="E285" s="30">
        <v>-4951848</v>
      </c>
      <c r="F285" s="30">
        <v>-4313173</v>
      </c>
      <c r="G285" s="30">
        <v>-3743713</v>
      </c>
    </row>
    <row r="286" spans="1:7" s="74" customFormat="1" ht="13.15" customHeight="1" x14ac:dyDescent="0.2">
      <c r="A286" s="139"/>
      <c r="B286" s="139"/>
      <c r="C286" s="8" t="s">
        <v>23</v>
      </c>
      <c r="D286" s="11"/>
      <c r="E286" s="16">
        <f>E280+E281+E282+E284+E285+E283</f>
        <v>6880955</v>
      </c>
      <c r="F286" s="16">
        <f>F280+F281+F282+F284+F285+F283</f>
        <v>5414675</v>
      </c>
      <c r="G286" s="16">
        <f>G280+G281+G282+G284+G285+G283</f>
        <v>5570460</v>
      </c>
    </row>
    <row r="287" spans="1:7" s="74" customFormat="1" ht="26.25" customHeight="1" x14ac:dyDescent="0.2">
      <c r="A287" s="143">
        <v>51</v>
      </c>
      <c r="B287" s="143">
        <v>51000</v>
      </c>
      <c r="C287" s="5">
        <v>632310000</v>
      </c>
      <c r="D287" s="13" t="s">
        <v>24</v>
      </c>
      <c r="E287" s="30">
        <v>281342</v>
      </c>
      <c r="F287" s="30">
        <v>0</v>
      </c>
      <c r="G287" s="30">
        <v>0</v>
      </c>
    </row>
    <row r="288" spans="1:7" s="45" customFormat="1" ht="13.15" customHeight="1" x14ac:dyDescent="0.2">
      <c r="A288" s="143"/>
      <c r="B288" s="143"/>
      <c r="C288" s="5" t="s">
        <v>16</v>
      </c>
      <c r="D288" s="13" t="s">
        <v>17</v>
      </c>
      <c r="E288" s="29">
        <v>136583</v>
      </c>
      <c r="F288" s="29">
        <v>0</v>
      </c>
      <c r="G288" s="29">
        <v>0</v>
      </c>
    </row>
    <row r="289" spans="1:10" s="45" customFormat="1" ht="12.75" x14ac:dyDescent="0.2">
      <c r="A289" s="143"/>
      <c r="B289" s="143"/>
      <c r="C289" s="5" t="s">
        <v>18</v>
      </c>
      <c r="D289" s="13" t="s">
        <v>19</v>
      </c>
      <c r="E289" s="30">
        <v>0</v>
      </c>
      <c r="F289" s="30">
        <v>0</v>
      </c>
      <c r="G289" s="30">
        <v>0</v>
      </c>
      <c r="H289" s="91"/>
    </row>
    <row r="290" spans="1:10" s="45" customFormat="1" ht="12.75" x14ac:dyDescent="0.2">
      <c r="A290" s="143"/>
      <c r="B290" s="143"/>
      <c r="C290" s="15" t="s">
        <v>26</v>
      </c>
      <c r="D290" s="14"/>
      <c r="E290" s="16">
        <f>E287+E288+E289</f>
        <v>417925</v>
      </c>
      <c r="F290" s="16">
        <f>F287+F288+F289</f>
        <v>0</v>
      </c>
      <c r="G290" s="16">
        <f>G287+G288+G289</f>
        <v>0</v>
      </c>
      <c r="H290" s="91"/>
    </row>
    <row r="291" spans="1:10" s="45" customFormat="1" ht="13.15" customHeight="1" x14ac:dyDescent="0.2">
      <c r="A291" s="143">
        <v>559</v>
      </c>
      <c r="B291" s="143">
        <v>51011</v>
      </c>
      <c r="C291" s="68">
        <v>632310000</v>
      </c>
      <c r="D291" s="69" t="s">
        <v>24</v>
      </c>
      <c r="E291" s="92">
        <v>15000</v>
      </c>
      <c r="F291" s="92">
        <v>0</v>
      </c>
      <c r="G291" s="92">
        <v>0</v>
      </c>
    </row>
    <row r="292" spans="1:10" s="42" customFormat="1" ht="12.75" x14ac:dyDescent="0.2">
      <c r="A292" s="143"/>
      <c r="B292" s="143"/>
      <c r="C292" s="68">
        <v>632410000</v>
      </c>
      <c r="D292" s="76" t="s">
        <v>25</v>
      </c>
      <c r="E292" s="92">
        <v>11000</v>
      </c>
      <c r="F292" s="92">
        <v>0</v>
      </c>
      <c r="G292" s="92">
        <v>0</v>
      </c>
    </row>
    <row r="293" spans="1:10" ht="13.15" customHeight="1" x14ac:dyDescent="0.2">
      <c r="A293" s="143"/>
      <c r="B293" s="143"/>
      <c r="C293" s="15" t="s">
        <v>30</v>
      </c>
      <c r="D293" s="14"/>
      <c r="E293" s="16">
        <f>E291+E292</f>
        <v>26000</v>
      </c>
      <c r="F293" s="16">
        <f>F291+F292</f>
        <v>0</v>
      </c>
      <c r="G293" s="16">
        <f>G291+G292</f>
        <v>0</v>
      </c>
    </row>
    <row r="294" spans="1:10" s="42" customFormat="1" ht="26.25" customHeight="1" x14ac:dyDescent="0.2">
      <c r="A294" s="134" t="s">
        <v>97</v>
      </c>
      <c r="B294" s="134">
        <v>56311</v>
      </c>
      <c r="C294" s="68">
        <v>631110000</v>
      </c>
      <c r="D294" s="69" t="s">
        <v>45</v>
      </c>
      <c r="E294" s="92">
        <v>175680</v>
      </c>
      <c r="F294" s="92">
        <v>71810</v>
      </c>
      <c r="G294" s="92">
        <v>0</v>
      </c>
    </row>
    <row r="295" spans="1:10" s="42" customFormat="1" ht="13.15" customHeight="1" x14ac:dyDescent="0.2">
      <c r="A295" s="135"/>
      <c r="B295" s="135"/>
      <c r="C295" s="68">
        <v>631210000</v>
      </c>
      <c r="D295" s="76" t="s">
        <v>72</v>
      </c>
      <c r="E295" s="92">
        <v>431840</v>
      </c>
      <c r="F295" s="92">
        <v>0</v>
      </c>
      <c r="G295" s="92">
        <v>0</v>
      </c>
    </row>
    <row r="296" spans="1:10" s="42" customFormat="1" ht="13.15" customHeight="1" x14ac:dyDescent="0.2">
      <c r="A296" s="135"/>
      <c r="B296" s="135"/>
      <c r="C296" s="68">
        <v>671110000</v>
      </c>
      <c r="D296" s="14" t="s">
        <v>10</v>
      </c>
      <c r="E296" s="92">
        <v>87490</v>
      </c>
      <c r="F296" s="92">
        <v>76820</v>
      </c>
      <c r="G296" s="92">
        <v>2555</v>
      </c>
    </row>
    <row r="297" spans="1:10" s="42" customFormat="1" ht="13.15" customHeight="1" x14ac:dyDescent="0.2">
      <c r="A297" s="136"/>
      <c r="B297" s="136"/>
      <c r="C297" s="68">
        <v>671210000</v>
      </c>
      <c r="D297" s="14" t="s">
        <v>11</v>
      </c>
      <c r="E297" s="92">
        <v>0</v>
      </c>
      <c r="F297" s="92">
        <v>0</v>
      </c>
      <c r="G297" s="92">
        <v>0</v>
      </c>
    </row>
    <row r="298" spans="1:10" s="42" customFormat="1" ht="13.15" customHeight="1" x14ac:dyDescent="0.2">
      <c r="A298" s="117"/>
      <c r="B298" s="117"/>
      <c r="C298" s="15" t="s">
        <v>32</v>
      </c>
      <c r="D298" s="14"/>
      <c r="E298" s="16">
        <f>E294+E295+E296+E297</f>
        <v>695010</v>
      </c>
      <c r="F298" s="16">
        <f>F294+F295+F296+F297</f>
        <v>148630</v>
      </c>
      <c r="G298" s="16">
        <f>G294+G295+G296+G297</f>
        <v>2555</v>
      </c>
    </row>
    <row r="299" spans="1:10" s="42" customFormat="1" ht="13.15" customHeight="1" x14ac:dyDescent="0.2">
      <c r="A299" s="102"/>
      <c r="B299" s="102"/>
      <c r="C299" s="56"/>
      <c r="D299" s="56" t="s">
        <v>98</v>
      </c>
      <c r="E299" s="10">
        <f>E274+E279+E286+E290+E293+E298</f>
        <v>13445759</v>
      </c>
      <c r="F299" s="10">
        <f>F274+F279+F286+F290+F293+F298</f>
        <v>10889174</v>
      </c>
      <c r="G299" s="10">
        <f>G274+G279+G286+G290+G293+G298</f>
        <v>10698884</v>
      </c>
    </row>
    <row r="300" spans="1:10" s="42" customFormat="1" ht="13.15" customHeight="1" x14ac:dyDescent="0.2">
      <c r="A300" s="144" t="s">
        <v>99</v>
      </c>
      <c r="B300" s="145"/>
      <c r="C300" s="145"/>
      <c r="D300" s="145"/>
      <c r="E300" s="57"/>
      <c r="F300" s="57"/>
      <c r="G300" s="57"/>
    </row>
    <row r="301" spans="1:10" s="42" customFormat="1" ht="13.15" customHeight="1" x14ac:dyDescent="0.2">
      <c r="A301" s="143">
        <v>11</v>
      </c>
      <c r="B301" s="143">
        <v>11</v>
      </c>
      <c r="C301" s="5">
        <v>671210000</v>
      </c>
      <c r="D301" s="5" t="s">
        <v>11</v>
      </c>
      <c r="E301" s="127">
        <v>900000</v>
      </c>
      <c r="F301" s="28">
        <v>2000000</v>
      </c>
      <c r="G301" s="28">
        <v>1000000</v>
      </c>
    </row>
    <row r="302" spans="1:10" s="42" customFormat="1" ht="13.15" customHeight="1" x14ac:dyDescent="0.2">
      <c r="A302" s="143"/>
      <c r="B302" s="143"/>
      <c r="C302" s="8" t="s">
        <v>13</v>
      </c>
      <c r="D302" s="9"/>
      <c r="E302" s="10">
        <f>SUM(E301:E301)</f>
        <v>900000</v>
      </c>
      <c r="F302" s="10">
        <f>SUM(F301:F301)</f>
        <v>2000000</v>
      </c>
      <c r="G302" s="10">
        <f>SUM(G301:G301)</f>
        <v>1000000</v>
      </c>
      <c r="J302" s="59"/>
    </row>
    <row r="303" spans="1:10" s="42" customFormat="1" ht="13.15" customHeight="1" x14ac:dyDescent="0.2">
      <c r="A303" s="143">
        <v>43</v>
      </c>
      <c r="B303" s="143">
        <v>43</v>
      </c>
      <c r="C303" s="5">
        <v>641320000</v>
      </c>
      <c r="D303" s="5" t="s">
        <v>61</v>
      </c>
      <c r="E303" s="7">
        <v>0</v>
      </c>
      <c r="F303" s="7">
        <v>0</v>
      </c>
      <c r="G303" s="7">
        <v>0</v>
      </c>
      <c r="J303" s="59"/>
    </row>
    <row r="304" spans="1:10" s="42" customFormat="1" ht="13.15" customHeight="1" x14ac:dyDescent="0.2">
      <c r="A304" s="143"/>
      <c r="B304" s="143"/>
      <c r="C304" s="5">
        <v>641430000</v>
      </c>
      <c r="D304" s="5" t="s">
        <v>68</v>
      </c>
      <c r="E304" s="7">
        <v>2000</v>
      </c>
      <c r="F304" s="7">
        <v>2000</v>
      </c>
      <c r="G304" s="7">
        <v>2000</v>
      </c>
    </row>
    <row r="305" spans="1:10" s="42" customFormat="1" ht="13.15" customHeight="1" x14ac:dyDescent="0.2">
      <c r="A305" s="143"/>
      <c r="B305" s="143"/>
      <c r="C305" s="6">
        <v>642140000</v>
      </c>
      <c r="D305" s="11" t="s">
        <v>80</v>
      </c>
      <c r="E305" s="36">
        <v>720000</v>
      </c>
      <c r="F305" s="36">
        <v>720000</v>
      </c>
      <c r="G305" s="36">
        <v>720000</v>
      </c>
    </row>
    <row r="306" spans="1:10" s="42" customFormat="1" ht="13.15" customHeight="1" x14ac:dyDescent="0.2">
      <c r="A306" s="143"/>
      <c r="B306" s="143"/>
      <c r="C306" s="5">
        <v>651480000</v>
      </c>
      <c r="D306" s="5" t="s">
        <v>70</v>
      </c>
      <c r="E306" s="36">
        <v>3200000</v>
      </c>
      <c r="F306" s="36">
        <v>3200000</v>
      </c>
      <c r="G306" s="36">
        <v>3200000</v>
      </c>
    </row>
    <row r="307" spans="1:10" s="45" customFormat="1" ht="24.75" customHeight="1" x14ac:dyDescent="0.2">
      <c r="A307" s="143"/>
      <c r="B307" s="143"/>
      <c r="C307" s="5">
        <v>683110000</v>
      </c>
      <c r="D307" s="5" t="s">
        <v>86</v>
      </c>
      <c r="E307" s="36">
        <v>1000</v>
      </c>
      <c r="F307" s="36">
        <v>1000</v>
      </c>
      <c r="G307" s="36">
        <v>1000</v>
      </c>
      <c r="J307" s="91"/>
    </row>
    <row r="308" spans="1:10" s="45" customFormat="1" ht="29.25" customHeight="1" x14ac:dyDescent="0.2">
      <c r="A308" s="143"/>
      <c r="B308" s="143"/>
      <c r="C308" s="5" t="s">
        <v>16</v>
      </c>
      <c r="D308" s="6" t="s">
        <v>17</v>
      </c>
      <c r="E308" s="36">
        <v>9668560</v>
      </c>
      <c r="F308" s="36">
        <v>8439505</v>
      </c>
      <c r="G308" s="36">
        <v>7850505</v>
      </c>
    </row>
    <row r="309" spans="1:10" s="45" customFormat="1" ht="13.15" customHeight="1" x14ac:dyDescent="0.2">
      <c r="A309" s="143"/>
      <c r="B309" s="143"/>
      <c r="C309" s="5" t="s">
        <v>18</v>
      </c>
      <c r="D309" s="6" t="s">
        <v>19</v>
      </c>
      <c r="E309" s="36">
        <v>-8439505</v>
      </c>
      <c r="F309" s="36">
        <v>-7850505</v>
      </c>
      <c r="G309" s="36">
        <v>-7272305</v>
      </c>
    </row>
    <row r="310" spans="1:10" s="45" customFormat="1" ht="13.15" customHeight="1" x14ac:dyDescent="0.2">
      <c r="A310" s="143"/>
      <c r="B310" s="143"/>
      <c r="C310" s="8" t="s">
        <v>23</v>
      </c>
      <c r="D310" s="11"/>
      <c r="E310" s="16">
        <f>E303+E304+E305+E306+E307+E308+E309</f>
        <v>5152055</v>
      </c>
      <c r="F310" s="16">
        <f t="shared" ref="F310" si="54">F303+F304+F305+F306+F307+F308+F309</f>
        <v>4512000</v>
      </c>
      <c r="G310" s="16">
        <f t="shared" ref="G310" si="55">G303+G304+G305+G306+G307+G308+G309</f>
        <v>4501200</v>
      </c>
    </row>
    <row r="311" spans="1:10" s="45" customFormat="1" ht="13.15" customHeight="1" x14ac:dyDescent="0.2">
      <c r="A311" s="143">
        <v>51</v>
      </c>
      <c r="B311" s="143">
        <v>51000</v>
      </c>
      <c r="C311" s="5">
        <v>632310000</v>
      </c>
      <c r="D311" s="13" t="s">
        <v>24</v>
      </c>
      <c r="E311" s="7">
        <v>6532860</v>
      </c>
      <c r="F311" s="7">
        <v>0</v>
      </c>
      <c r="G311" s="7">
        <v>0</v>
      </c>
    </row>
    <row r="312" spans="1:10" s="45" customFormat="1" ht="13.15" customHeight="1" x14ac:dyDescent="0.2">
      <c r="A312" s="143"/>
      <c r="B312" s="143"/>
      <c r="C312" s="5" t="s">
        <v>16</v>
      </c>
      <c r="D312" s="13" t="s">
        <v>17</v>
      </c>
      <c r="E312" s="7">
        <v>39103</v>
      </c>
      <c r="F312" s="7">
        <v>4118860</v>
      </c>
      <c r="G312" s="7">
        <v>0</v>
      </c>
    </row>
    <row r="313" spans="1:10" s="42" customFormat="1" ht="12.75" x14ac:dyDescent="0.2">
      <c r="A313" s="143"/>
      <c r="B313" s="143"/>
      <c r="C313" s="5" t="s">
        <v>18</v>
      </c>
      <c r="D313" s="13" t="s">
        <v>19</v>
      </c>
      <c r="E313" s="7">
        <v>-4118860</v>
      </c>
      <c r="F313" s="7">
        <v>0</v>
      </c>
      <c r="G313" s="7">
        <v>0</v>
      </c>
    </row>
    <row r="314" spans="1:10" ht="13.15" customHeight="1" x14ac:dyDescent="0.2">
      <c r="A314" s="143"/>
      <c r="B314" s="143"/>
      <c r="C314" s="15" t="s">
        <v>26</v>
      </c>
      <c r="D314" s="14"/>
      <c r="E314" s="10">
        <f t="shared" ref="E314:F314" si="56">E311+E312+E313</f>
        <v>2453103</v>
      </c>
      <c r="F314" s="10">
        <f t="shared" si="56"/>
        <v>4118860</v>
      </c>
      <c r="G314" s="10">
        <f t="shared" ref="G314" si="57">G311+G312+G313</f>
        <v>0</v>
      </c>
    </row>
    <row r="315" spans="1:10" s="42" customFormat="1" ht="13.15" customHeight="1" x14ac:dyDescent="0.2">
      <c r="A315" s="137">
        <v>559</v>
      </c>
      <c r="B315" s="137">
        <v>51011</v>
      </c>
      <c r="C315" s="5">
        <v>632310000</v>
      </c>
      <c r="D315" s="5" t="s">
        <v>24</v>
      </c>
      <c r="E315" s="7">
        <v>29897</v>
      </c>
      <c r="F315" s="7">
        <v>0</v>
      </c>
      <c r="G315" s="7">
        <v>151500</v>
      </c>
    </row>
    <row r="316" spans="1:10" s="42" customFormat="1" ht="25.9" customHeight="1" x14ac:dyDescent="0.2">
      <c r="A316" s="138"/>
      <c r="B316" s="138"/>
      <c r="C316" s="5">
        <v>632410000</v>
      </c>
      <c r="D316" s="6" t="s">
        <v>25</v>
      </c>
      <c r="E316" s="7">
        <v>0</v>
      </c>
      <c r="F316" s="7">
        <v>432640</v>
      </c>
      <c r="G316" s="7">
        <v>4400000</v>
      </c>
    </row>
    <row r="317" spans="1:10" s="42" customFormat="1" ht="13.15" customHeight="1" x14ac:dyDescent="0.2">
      <c r="A317" s="138"/>
      <c r="B317" s="138"/>
      <c r="C317" s="15" t="s">
        <v>30</v>
      </c>
      <c r="D317" s="14"/>
      <c r="E317" s="10">
        <f t="shared" ref="E317:F317" si="58">SUM(E315:E316)</f>
        <v>29897</v>
      </c>
      <c r="F317" s="10">
        <f t="shared" si="58"/>
        <v>432640</v>
      </c>
      <c r="G317" s="10">
        <f t="shared" ref="G317" si="59">SUM(G315:G316)</f>
        <v>4551500</v>
      </c>
    </row>
    <row r="318" spans="1:10" s="42" customFormat="1" ht="13.15" customHeight="1" x14ac:dyDescent="0.2">
      <c r="A318" s="155">
        <v>563559</v>
      </c>
      <c r="B318" s="137">
        <v>56311</v>
      </c>
      <c r="C318" s="5">
        <v>671110000</v>
      </c>
      <c r="D318" s="14" t="s">
        <v>10</v>
      </c>
      <c r="E318" s="37">
        <v>429920</v>
      </c>
      <c r="F318" s="37">
        <v>83900</v>
      </c>
      <c r="G318" s="37">
        <v>47400</v>
      </c>
    </row>
    <row r="319" spans="1:10" s="42" customFormat="1" ht="12.75" x14ac:dyDescent="0.2">
      <c r="A319" s="138"/>
      <c r="B319" s="138"/>
      <c r="C319" s="5">
        <v>671210000</v>
      </c>
      <c r="D319" s="14" t="s">
        <v>100</v>
      </c>
      <c r="E319" s="38">
        <v>596800</v>
      </c>
      <c r="F319" s="38">
        <v>0</v>
      </c>
      <c r="G319" s="38">
        <v>0</v>
      </c>
    </row>
    <row r="320" spans="1:10" s="42" customFormat="1" ht="12.75" x14ac:dyDescent="0.2">
      <c r="A320" s="139"/>
      <c r="B320" s="139"/>
      <c r="C320" s="15" t="s">
        <v>32</v>
      </c>
      <c r="D320" s="14"/>
      <c r="E320" s="10">
        <f t="shared" ref="E320:F320" si="60">E318+E319</f>
        <v>1026720</v>
      </c>
      <c r="F320" s="10">
        <f t="shared" si="60"/>
        <v>83900</v>
      </c>
      <c r="G320" s="10">
        <f t="shared" ref="G320" si="61">G318+G319</f>
        <v>47400</v>
      </c>
    </row>
    <row r="321" spans="1:8" s="42" customFormat="1" ht="12.75" x14ac:dyDescent="0.2">
      <c r="A321" s="101"/>
      <c r="B321" s="101"/>
      <c r="C321" s="56"/>
      <c r="D321" s="56" t="s">
        <v>101</v>
      </c>
      <c r="E321" s="10">
        <f>+E317+E310+E302+E314+E320</f>
        <v>9561775</v>
      </c>
      <c r="F321" s="10">
        <f>+F317+F310+F302+F314+F320</f>
        <v>11147400</v>
      </c>
      <c r="G321" s="10">
        <f>+G317+G310+G302+G314+G320</f>
        <v>10100100</v>
      </c>
    </row>
    <row r="322" spans="1:8" s="42" customFormat="1" ht="12.75" x14ac:dyDescent="0.2">
      <c r="A322" s="144" t="s">
        <v>102</v>
      </c>
      <c r="B322" s="145"/>
      <c r="C322" s="145"/>
      <c r="D322" s="145"/>
      <c r="E322" s="57"/>
      <c r="F322" s="57"/>
      <c r="G322" s="57"/>
    </row>
    <row r="323" spans="1:8" s="42" customFormat="1" ht="25.5" x14ac:dyDescent="0.2">
      <c r="A323" s="143">
        <v>11</v>
      </c>
      <c r="B323" s="143">
        <v>11</v>
      </c>
      <c r="C323" s="5">
        <v>671110000</v>
      </c>
      <c r="D323" s="6" t="s">
        <v>10</v>
      </c>
      <c r="E323" s="31">
        <v>1416500</v>
      </c>
      <c r="F323" s="31">
        <v>1407000</v>
      </c>
      <c r="G323" s="31">
        <v>1458000</v>
      </c>
    </row>
    <row r="324" spans="1:8" s="42" customFormat="1" ht="12.75" x14ac:dyDescent="0.2">
      <c r="A324" s="143"/>
      <c r="B324" s="143"/>
      <c r="C324" s="5">
        <v>671210000</v>
      </c>
      <c r="D324" s="5" t="s">
        <v>11</v>
      </c>
      <c r="E324" s="129">
        <v>4354000</v>
      </c>
      <c r="F324" s="33">
        <v>2627000</v>
      </c>
      <c r="G324" s="33">
        <v>2527000</v>
      </c>
    </row>
    <row r="325" spans="1:8" s="42" customFormat="1" ht="12.75" x14ac:dyDescent="0.2">
      <c r="A325" s="143"/>
      <c r="B325" s="143"/>
      <c r="C325" s="8" t="s">
        <v>13</v>
      </c>
      <c r="D325" s="9"/>
      <c r="E325" s="10">
        <f t="shared" ref="E325:F325" si="62">E323+E324</f>
        <v>5770500</v>
      </c>
      <c r="F325" s="10">
        <f t="shared" si="62"/>
        <v>4034000</v>
      </c>
      <c r="G325" s="10">
        <f t="shared" ref="G325" si="63">G323+G324</f>
        <v>3985000</v>
      </c>
      <c r="H325" s="59"/>
    </row>
    <row r="326" spans="1:8" s="42" customFormat="1" ht="13.15" customHeight="1" x14ac:dyDescent="0.2">
      <c r="A326" s="143">
        <v>12</v>
      </c>
      <c r="B326" s="143">
        <v>12</v>
      </c>
      <c r="C326" s="5">
        <v>671110000</v>
      </c>
      <c r="D326" s="6" t="s">
        <v>10</v>
      </c>
      <c r="E326" s="31">
        <v>70850</v>
      </c>
      <c r="F326" s="31"/>
      <c r="G326" s="31"/>
    </row>
    <row r="327" spans="1:8" s="42" customFormat="1" ht="13.15" customHeight="1" x14ac:dyDescent="0.2">
      <c r="A327" s="143"/>
      <c r="B327" s="143"/>
      <c r="C327" s="5">
        <v>671210000</v>
      </c>
      <c r="D327" s="5" t="s">
        <v>11</v>
      </c>
      <c r="E327" s="33">
        <v>1075000</v>
      </c>
      <c r="F327" s="33"/>
      <c r="G327" s="33"/>
    </row>
    <row r="328" spans="1:8" s="42" customFormat="1" ht="13.15" customHeight="1" x14ac:dyDescent="0.2">
      <c r="A328" s="143"/>
      <c r="B328" s="143"/>
      <c r="C328" s="8" t="s">
        <v>14</v>
      </c>
      <c r="D328" s="9"/>
      <c r="E328" s="10">
        <f t="shared" ref="E328:F328" si="64">E326+E327</f>
        <v>1145850</v>
      </c>
      <c r="F328" s="10">
        <f t="shared" si="64"/>
        <v>0</v>
      </c>
      <c r="G328" s="10">
        <f t="shared" ref="G328" si="65">G326+G327</f>
        <v>0</v>
      </c>
    </row>
    <row r="329" spans="1:8" s="42" customFormat="1" ht="13.15" customHeight="1" x14ac:dyDescent="0.2">
      <c r="A329" s="143">
        <v>31</v>
      </c>
      <c r="B329" s="143">
        <v>31</v>
      </c>
      <c r="C329" s="5">
        <v>661510000</v>
      </c>
      <c r="D329" s="6" t="s">
        <v>15</v>
      </c>
      <c r="E329" s="32">
        <v>11000</v>
      </c>
      <c r="F329" s="32">
        <v>12000</v>
      </c>
      <c r="G329" s="32">
        <v>13000</v>
      </c>
    </row>
    <row r="330" spans="1:8" s="71" customFormat="1" ht="13.15" customHeight="1" x14ac:dyDescent="0.2">
      <c r="A330" s="143"/>
      <c r="B330" s="143"/>
      <c r="C330" s="5" t="s">
        <v>16</v>
      </c>
      <c r="D330" s="6" t="s">
        <v>17</v>
      </c>
      <c r="E330" s="34">
        <v>15892</v>
      </c>
      <c r="F330" s="34">
        <v>3892</v>
      </c>
      <c r="G330" s="34">
        <v>5892</v>
      </c>
      <c r="H330" s="74"/>
    </row>
    <row r="331" spans="1:8" s="71" customFormat="1" ht="13.15" customHeight="1" x14ac:dyDescent="0.2">
      <c r="A331" s="143"/>
      <c r="B331" s="143"/>
      <c r="C331" s="5" t="s">
        <v>18</v>
      </c>
      <c r="D331" s="6" t="s">
        <v>19</v>
      </c>
      <c r="E331" s="34">
        <v>-3892</v>
      </c>
      <c r="F331" s="34">
        <v>-5892</v>
      </c>
      <c r="G331" s="34">
        <v>-8892</v>
      </c>
      <c r="H331" s="74"/>
    </row>
    <row r="332" spans="1:8" s="71" customFormat="1" ht="13.15" customHeight="1" x14ac:dyDescent="0.2">
      <c r="A332" s="143"/>
      <c r="B332" s="143"/>
      <c r="C332" s="8" t="s">
        <v>20</v>
      </c>
      <c r="D332" s="9"/>
      <c r="E332" s="10">
        <f t="shared" ref="E332:F332" si="66">E329+E330+E331</f>
        <v>23000</v>
      </c>
      <c r="F332" s="10">
        <f t="shared" si="66"/>
        <v>10000</v>
      </c>
      <c r="G332" s="10">
        <f t="shared" ref="G332" si="67">G329+G330+G331</f>
        <v>10000</v>
      </c>
      <c r="H332" s="74"/>
    </row>
    <row r="333" spans="1:8" s="71" customFormat="1" ht="13.15" customHeight="1" x14ac:dyDescent="0.2">
      <c r="A333" s="143">
        <v>43</v>
      </c>
      <c r="B333" s="143">
        <v>43</v>
      </c>
      <c r="C333" s="6">
        <v>642190000</v>
      </c>
      <c r="D333" s="119" t="s">
        <v>103</v>
      </c>
      <c r="E333" s="37">
        <v>27000</v>
      </c>
      <c r="F333" s="37">
        <v>35000</v>
      </c>
      <c r="G333" s="37">
        <v>40000</v>
      </c>
      <c r="H333" s="74"/>
    </row>
    <row r="334" spans="1:8" s="71" customFormat="1" ht="13.15" customHeight="1" x14ac:dyDescent="0.2">
      <c r="A334" s="143"/>
      <c r="B334" s="143"/>
      <c r="C334" s="5">
        <v>651480000</v>
      </c>
      <c r="D334" s="5" t="s">
        <v>70</v>
      </c>
      <c r="E334" s="38">
        <v>90000</v>
      </c>
      <c r="F334" s="38">
        <v>95000</v>
      </c>
      <c r="G334" s="38">
        <v>100000</v>
      </c>
      <c r="H334" s="74"/>
    </row>
    <row r="335" spans="1:8" s="42" customFormat="1" ht="26.25" customHeight="1" x14ac:dyDescent="0.2">
      <c r="A335" s="143"/>
      <c r="B335" s="143"/>
      <c r="C335" s="5" t="s">
        <v>16</v>
      </c>
      <c r="D335" s="6" t="s">
        <v>17</v>
      </c>
      <c r="E335" s="38">
        <v>95842</v>
      </c>
      <c r="F335" s="38">
        <v>96552</v>
      </c>
      <c r="G335" s="38">
        <v>104262</v>
      </c>
    </row>
    <row r="336" spans="1:8" s="42" customFormat="1" ht="12.75" x14ac:dyDescent="0.2">
      <c r="A336" s="143"/>
      <c r="B336" s="143"/>
      <c r="C336" s="5" t="s">
        <v>18</v>
      </c>
      <c r="D336" s="6" t="s">
        <v>19</v>
      </c>
      <c r="E336" s="30">
        <v>-96552</v>
      </c>
      <c r="F336" s="30">
        <v>-104262</v>
      </c>
      <c r="G336" s="30">
        <v>-116472</v>
      </c>
    </row>
    <row r="337" spans="1:8" s="42" customFormat="1" ht="13.15" customHeight="1" x14ac:dyDescent="0.2">
      <c r="A337" s="143"/>
      <c r="B337" s="143"/>
      <c r="C337" s="8" t="s">
        <v>23</v>
      </c>
      <c r="D337" s="11"/>
      <c r="E337" s="16">
        <f t="shared" ref="E337:F337" si="68">E333+E334+E335+E336</f>
        <v>116290</v>
      </c>
      <c r="F337" s="16">
        <f t="shared" si="68"/>
        <v>122290</v>
      </c>
      <c r="G337" s="16">
        <f t="shared" ref="G337" si="69">G333+G334+G335+G336</f>
        <v>127790</v>
      </c>
    </row>
    <row r="338" spans="1:8" s="42" customFormat="1" ht="13.15" customHeight="1" x14ac:dyDescent="0.2">
      <c r="A338" s="149">
        <v>51</v>
      </c>
      <c r="B338" s="149">
        <v>51000</v>
      </c>
      <c r="C338" s="68">
        <v>632310000</v>
      </c>
      <c r="D338" s="109" t="s">
        <v>42</v>
      </c>
      <c r="E338" s="73">
        <v>382603</v>
      </c>
      <c r="F338" s="73">
        <v>6200</v>
      </c>
      <c r="G338" s="73"/>
    </row>
    <row r="339" spans="1:8" s="42" customFormat="1" ht="13.15" customHeight="1" x14ac:dyDescent="0.2">
      <c r="A339" s="149"/>
      <c r="B339" s="149"/>
      <c r="C339" s="68">
        <v>632410000</v>
      </c>
      <c r="D339" s="109" t="s">
        <v>104</v>
      </c>
      <c r="E339" s="73"/>
      <c r="F339" s="73"/>
      <c r="G339" s="73"/>
    </row>
    <row r="340" spans="1:8" s="71" customFormat="1" ht="12.75" x14ac:dyDescent="0.2">
      <c r="A340" s="149"/>
      <c r="B340" s="149"/>
      <c r="C340" s="68" t="s">
        <v>16</v>
      </c>
      <c r="D340" s="109" t="s">
        <v>17</v>
      </c>
      <c r="E340" s="73">
        <v>372897</v>
      </c>
      <c r="F340" s="73"/>
      <c r="G340" s="73"/>
      <c r="H340" s="74"/>
    </row>
    <row r="341" spans="1:8" s="71" customFormat="1" ht="12.75" x14ac:dyDescent="0.2">
      <c r="A341" s="149"/>
      <c r="B341" s="149"/>
      <c r="C341" s="68" t="s">
        <v>18</v>
      </c>
      <c r="D341" s="109" t="s">
        <v>19</v>
      </c>
      <c r="E341" s="73"/>
      <c r="F341" s="73"/>
      <c r="G341" s="73"/>
      <c r="H341" s="74"/>
    </row>
    <row r="342" spans="1:8" s="71" customFormat="1" ht="13.15" customHeight="1" x14ac:dyDescent="0.2">
      <c r="A342" s="149"/>
      <c r="B342" s="149"/>
      <c r="C342" s="75" t="s">
        <v>26</v>
      </c>
      <c r="D342" s="69"/>
      <c r="E342" s="72">
        <f>E338+E339+E340+E341</f>
        <v>755500</v>
      </c>
      <c r="F342" s="72">
        <f>F338+F339+F340+F341</f>
        <v>6200</v>
      </c>
      <c r="G342" s="72">
        <f>G338+G339+G340+G341</f>
        <v>0</v>
      </c>
      <c r="H342" s="74"/>
    </row>
    <row r="343" spans="1:8" s="42" customFormat="1" ht="13.15" customHeight="1" x14ac:dyDescent="0.2">
      <c r="A343" s="143">
        <v>52</v>
      </c>
      <c r="B343" s="143">
        <v>52</v>
      </c>
      <c r="C343" s="5">
        <v>636230000</v>
      </c>
      <c r="D343" s="14" t="s">
        <v>105</v>
      </c>
      <c r="E343" s="32">
        <v>266750</v>
      </c>
      <c r="F343" s="32"/>
      <c r="G343" s="32"/>
    </row>
    <row r="344" spans="1:8" s="42" customFormat="1" ht="13.15" customHeight="1" x14ac:dyDescent="0.2">
      <c r="A344" s="143"/>
      <c r="B344" s="143"/>
      <c r="C344" s="114"/>
      <c r="D344" s="116"/>
      <c r="E344" s="34">
        <v>0</v>
      </c>
      <c r="F344" s="34"/>
      <c r="G344" s="34"/>
    </row>
    <row r="345" spans="1:8" s="42" customFormat="1" ht="15.75" customHeight="1" x14ac:dyDescent="0.2">
      <c r="A345" s="143"/>
      <c r="B345" s="143"/>
      <c r="C345" s="5" t="s">
        <v>16</v>
      </c>
      <c r="D345" s="6" t="s">
        <v>17</v>
      </c>
      <c r="E345" s="34"/>
      <c r="F345" s="34"/>
      <c r="G345" s="34"/>
    </row>
    <row r="346" spans="1:8" s="42" customFormat="1" ht="12.75" x14ac:dyDescent="0.2">
      <c r="A346" s="143"/>
      <c r="B346" s="143"/>
      <c r="C346" s="5" t="s">
        <v>18</v>
      </c>
      <c r="D346" s="6" t="s">
        <v>19</v>
      </c>
      <c r="E346" s="34"/>
      <c r="F346" s="34"/>
      <c r="G346" s="34"/>
    </row>
    <row r="347" spans="1:8" s="42" customFormat="1" ht="12.75" x14ac:dyDescent="0.2">
      <c r="A347" s="143"/>
      <c r="B347" s="143"/>
      <c r="C347" s="15" t="s">
        <v>87</v>
      </c>
      <c r="D347" s="14"/>
      <c r="E347" s="10">
        <f>E343+E345+E346+E344</f>
        <v>266750</v>
      </c>
      <c r="F347" s="10">
        <f>F343+F345+F346+F344</f>
        <v>0</v>
      </c>
      <c r="G347" s="10">
        <f>G343+G345+G346+G344</f>
        <v>0</v>
      </c>
    </row>
    <row r="348" spans="1:8" s="42" customFormat="1" ht="13.15" customHeight="1" x14ac:dyDescent="0.2">
      <c r="A348" s="149">
        <v>559</v>
      </c>
      <c r="B348" s="149">
        <v>51011</v>
      </c>
      <c r="C348" s="68">
        <v>632310000</v>
      </c>
      <c r="D348" s="69" t="s">
        <v>42</v>
      </c>
      <c r="E348" s="73">
        <v>45000</v>
      </c>
      <c r="F348" s="73">
        <v>17600</v>
      </c>
      <c r="G348" s="73"/>
    </row>
    <row r="349" spans="1:8" s="42" customFormat="1" ht="13.15" customHeight="1" x14ac:dyDescent="0.2">
      <c r="A349" s="149"/>
      <c r="B349" s="149"/>
      <c r="C349" s="68">
        <v>632410000</v>
      </c>
      <c r="D349" s="69" t="s">
        <v>104</v>
      </c>
      <c r="E349" s="73">
        <v>500000</v>
      </c>
      <c r="F349" s="73">
        <v>200000</v>
      </c>
      <c r="G349" s="73"/>
    </row>
    <row r="350" spans="1:8" ht="13.15" customHeight="1" x14ac:dyDescent="0.2">
      <c r="A350" s="149"/>
      <c r="B350" s="149"/>
      <c r="C350" s="75" t="s">
        <v>30</v>
      </c>
      <c r="D350" s="69"/>
      <c r="E350" s="72">
        <f t="shared" ref="E350:F350" si="70">E349+E348</f>
        <v>545000</v>
      </c>
      <c r="F350" s="72">
        <f t="shared" si="70"/>
        <v>217600</v>
      </c>
      <c r="G350" s="72">
        <f t="shared" ref="G350" si="71">G349+G348</f>
        <v>0</v>
      </c>
    </row>
    <row r="351" spans="1:8" s="42" customFormat="1" ht="13.15" customHeight="1" x14ac:dyDescent="0.2">
      <c r="A351" s="137">
        <v>562</v>
      </c>
      <c r="B351" s="137">
        <v>56211</v>
      </c>
      <c r="C351" s="5">
        <v>671110000</v>
      </c>
      <c r="D351" s="14" t="s">
        <v>106</v>
      </c>
      <c r="E351" s="37">
        <v>125000</v>
      </c>
      <c r="F351" s="37">
        <v>0</v>
      </c>
      <c r="G351" s="37"/>
    </row>
    <row r="352" spans="1:8" s="42" customFormat="1" ht="25.9" customHeight="1" x14ac:dyDescent="0.2">
      <c r="A352" s="138"/>
      <c r="B352" s="138"/>
      <c r="C352" s="5">
        <v>671210000</v>
      </c>
      <c r="D352" s="14" t="s">
        <v>100</v>
      </c>
      <c r="E352" s="38">
        <v>12000000</v>
      </c>
      <c r="F352" s="38">
        <v>0</v>
      </c>
      <c r="G352" s="38"/>
    </row>
    <row r="353" spans="1:8" s="42" customFormat="1" ht="13.15" customHeight="1" x14ac:dyDescent="0.2">
      <c r="A353" s="139"/>
      <c r="B353" s="139"/>
      <c r="C353" s="15" t="s">
        <v>93</v>
      </c>
      <c r="D353" s="14"/>
      <c r="E353" s="10">
        <f t="shared" ref="E353:F353" si="72">E351+E352</f>
        <v>12125000</v>
      </c>
      <c r="F353" s="10">
        <f t="shared" si="72"/>
        <v>0</v>
      </c>
      <c r="G353" s="10">
        <f t="shared" ref="G353" si="73">G351+G352</f>
        <v>0</v>
      </c>
    </row>
    <row r="354" spans="1:8" s="42" customFormat="1" ht="13.15" customHeight="1" x14ac:dyDescent="0.2">
      <c r="A354" s="137">
        <v>581</v>
      </c>
      <c r="B354" s="137">
        <v>58100</v>
      </c>
      <c r="C354" s="5"/>
      <c r="D354" s="14"/>
      <c r="E354" s="37"/>
      <c r="F354" s="37"/>
      <c r="G354" s="37"/>
    </row>
    <row r="355" spans="1:8" s="42" customFormat="1" ht="23.45" customHeight="1" x14ac:dyDescent="0.2">
      <c r="A355" s="138"/>
      <c r="B355" s="138"/>
      <c r="C355" s="5">
        <v>671210000</v>
      </c>
      <c r="D355" s="14" t="s">
        <v>100</v>
      </c>
      <c r="E355" s="38">
        <v>315000</v>
      </c>
      <c r="F355" s="38"/>
      <c r="G355" s="38"/>
    </row>
    <row r="356" spans="1:8" s="42" customFormat="1" ht="23.45" customHeight="1" x14ac:dyDescent="0.2">
      <c r="A356" s="138"/>
      <c r="B356" s="138"/>
      <c r="C356" s="68" t="s">
        <v>16</v>
      </c>
      <c r="D356" s="69" t="s">
        <v>17</v>
      </c>
      <c r="E356" s="38">
        <v>3250</v>
      </c>
      <c r="F356" s="38"/>
      <c r="G356" s="38"/>
    </row>
    <row r="357" spans="1:8" s="42" customFormat="1" ht="13.15" customHeight="1" x14ac:dyDescent="0.2">
      <c r="A357" s="139"/>
      <c r="B357" s="139"/>
      <c r="C357" s="15" t="s">
        <v>33</v>
      </c>
      <c r="D357" s="14"/>
      <c r="E357" s="10">
        <f>E354+E355+E356</f>
        <v>318250</v>
      </c>
      <c r="F357" s="10">
        <f t="shared" ref="F357:G357" si="74">F354+F355+F356</f>
        <v>0</v>
      </c>
      <c r="G357" s="10">
        <f t="shared" si="74"/>
        <v>0</v>
      </c>
    </row>
    <row r="358" spans="1:8" s="42" customFormat="1" ht="13.15" customHeight="1" x14ac:dyDescent="0.2">
      <c r="A358" s="102"/>
      <c r="B358" s="102"/>
      <c r="C358" s="56"/>
      <c r="D358" s="56" t="s">
        <v>107</v>
      </c>
      <c r="E358" s="10">
        <f>E325+E328+E332+E337+E342+E350+E353+E347+E357</f>
        <v>21066140</v>
      </c>
      <c r="F358" s="10">
        <f>F325+F328+F332+F337+F342+F350+F353+F347+F357</f>
        <v>4390090</v>
      </c>
      <c r="G358" s="10">
        <f>G325+G328+G332+G337+G342+G350+G353+G347+G357</f>
        <v>4122790</v>
      </c>
    </row>
    <row r="359" spans="1:8" s="42" customFormat="1" ht="13.15" customHeight="1" x14ac:dyDescent="0.2">
      <c r="A359" s="144" t="s">
        <v>108</v>
      </c>
      <c r="B359" s="145"/>
      <c r="C359" s="145"/>
      <c r="D359" s="145"/>
      <c r="E359" s="57"/>
      <c r="F359" s="57"/>
      <c r="G359" s="57"/>
      <c r="H359" s="59"/>
    </row>
    <row r="360" spans="1:8" s="42" customFormat="1" ht="13.15" customHeight="1" x14ac:dyDescent="0.2">
      <c r="A360" s="143">
        <v>11</v>
      </c>
      <c r="B360" s="143">
        <v>11</v>
      </c>
      <c r="C360" s="5">
        <v>671110000</v>
      </c>
      <c r="D360" s="6" t="s">
        <v>10</v>
      </c>
      <c r="E360" s="28">
        <v>1052400</v>
      </c>
      <c r="F360" s="28">
        <v>852480</v>
      </c>
      <c r="G360" s="28">
        <v>854700</v>
      </c>
    </row>
    <row r="361" spans="1:8" s="42" customFormat="1" ht="13.15" customHeight="1" x14ac:dyDescent="0.2">
      <c r="A361" s="143"/>
      <c r="B361" s="143"/>
      <c r="C361" s="5">
        <v>671210000</v>
      </c>
      <c r="D361" s="5" t="s">
        <v>11</v>
      </c>
      <c r="E361" s="126">
        <v>3964960</v>
      </c>
      <c r="F361" s="30">
        <v>4356000</v>
      </c>
      <c r="G361" s="30">
        <v>3821200</v>
      </c>
    </row>
    <row r="362" spans="1:8" s="42" customFormat="1" ht="13.15" customHeight="1" x14ac:dyDescent="0.2">
      <c r="A362" s="143"/>
      <c r="B362" s="143"/>
      <c r="C362" s="8" t="s">
        <v>13</v>
      </c>
      <c r="D362" s="9"/>
      <c r="E362" s="10">
        <f t="shared" ref="E362:F362" si="75">E360+E361</f>
        <v>5017360</v>
      </c>
      <c r="F362" s="10">
        <f t="shared" si="75"/>
        <v>5208480</v>
      </c>
      <c r="G362" s="10">
        <f t="shared" ref="G362" si="76">G360+G361</f>
        <v>4675900</v>
      </c>
    </row>
    <row r="363" spans="1:8" s="42" customFormat="1" ht="13.15" customHeight="1" x14ac:dyDescent="0.2">
      <c r="A363" s="143">
        <v>12</v>
      </c>
      <c r="B363" s="143">
        <v>12</v>
      </c>
      <c r="C363" s="5">
        <v>671110000</v>
      </c>
      <c r="D363" s="6" t="s">
        <v>10</v>
      </c>
      <c r="E363" s="28">
        <v>28488</v>
      </c>
      <c r="F363" s="28">
        <v>22720</v>
      </c>
      <c r="G363" s="28">
        <v>22000</v>
      </c>
    </row>
    <row r="364" spans="1:8" s="42" customFormat="1" ht="13.15" customHeight="1" x14ac:dyDescent="0.2">
      <c r="A364" s="143"/>
      <c r="B364" s="143"/>
      <c r="C364" s="5">
        <v>671210000</v>
      </c>
      <c r="D364" s="5" t="s">
        <v>11</v>
      </c>
      <c r="E364" s="30">
        <v>56730</v>
      </c>
      <c r="F364" s="30">
        <v>2500</v>
      </c>
      <c r="G364" s="30">
        <v>2500</v>
      </c>
    </row>
    <row r="365" spans="1:8" s="42" customFormat="1" ht="13.15" customHeight="1" x14ac:dyDescent="0.2">
      <c r="A365" s="143"/>
      <c r="B365" s="143"/>
      <c r="C365" s="8" t="s">
        <v>14</v>
      </c>
      <c r="D365" s="9"/>
      <c r="E365" s="10">
        <f t="shared" ref="E365:F365" si="77">E363+E364</f>
        <v>85218</v>
      </c>
      <c r="F365" s="10">
        <f t="shared" si="77"/>
        <v>25220</v>
      </c>
      <c r="G365" s="10">
        <f t="shared" ref="G365" si="78">G363+G364</f>
        <v>24500</v>
      </c>
    </row>
    <row r="366" spans="1:8" s="42" customFormat="1" ht="13.15" customHeight="1" x14ac:dyDescent="0.2">
      <c r="A366" s="143">
        <v>31</v>
      </c>
      <c r="B366" s="143">
        <v>31</v>
      </c>
      <c r="C366" s="6">
        <v>661510000</v>
      </c>
      <c r="D366" s="11" t="s">
        <v>15</v>
      </c>
      <c r="E366" s="36">
        <v>12000</v>
      </c>
      <c r="F366" s="36">
        <v>13000</v>
      </c>
      <c r="G366" s="36">
        <v>13000</v>
      </c>
    </row>
    <row r="367" spans="1:8" s="42" customFormat="1" ht="13.15" customHeight="1" x14ac:dyDescent="0.2">
      <c r="A367" s="143"/>
      <c r="B367" s="143"/>
      <c r="C367" s="5" t="s">
        <v>16</v>
      </c>
      <c r="D367" s="6" t="s">
        <v>17</v>
      </c>
      <c r="E367" s="35">
        <v>18538</v>
      </c>
      <c r="F367" s="35">
        <v>16538</v>
      </c>
      <c r="G367" s="35">
        <v>15538</v>
      </c>
    </row>
    <row r="368" spans="1:8" s="42" customFormat="1" ht="13.15" customHeight="1" x14ac:dyDescent="0.2">
      <c r="A368" s="143"/>
      <c r="B368" s="143"/>
      <c r="C368" s="5" t="s">
        <v>18</v>
      </c>
      <c r="D368" s="6" t="s">
        <v>19</v>
      </c>
      <c r="E368" s="35">
        <v>-16538</v>
      </c>
      <c r="F368" s="35">
        <v>-15538</v>
      </c>
      <c r="G368" s="35">
        <v>-14538</v>
      </c>
    </row>
    <row r="369" spans="1:7" s="42" customFormat="1" ht="13.15" customHeight="1" x14ac:dyDescent="0.2">
      <c r="A369" s="143"/>
      <c r="B369" s="143"/>
      <c r="C369" s="8" t="s">
        <v>20</v>
      </c>
      <c r="D369" s="12"/>
      <c r="E369" s="16">
        <f t="shared" ref="E369:F369" si="79">E366+E367+E368</f>
        <v>14000</v>
      </c>
      <c r="F369" s="16">
        <f t="shared" si="79"/>
        <v>14000</v>
      </c>
      <c r="G369" s="16">
        <f t="shared" ref="G369" si="80">G366+G367+G368</f>
        <v>14000</v>
      </c>
    </row>
    <row r="370" spans="1:7" s="42" customFormat="1" ht="13.15" customHeight="1" x14ac:dyDescent="0.2">
      <c r="A370" s="143">
        <v>43</v>
      </c>
      <c r="B370" s="143">
        <v>43</v>
      </c>
      <c r="C370" s="5">
        <v>642190000</v>
      </c>
      <c r="D370" s="11" t="s">
        <v>103</v>
      </c>
      <c r="E370" s="36">
        <v>80000</v>
      </c>
      <c r="F370" s="36">
        <v>90000</v>
      </c>
      <c r="G370" s="36">
        <v>100000</v>
      </c>
    </row>
    <row r="371" spans="1:7" s="45" customFormat="1" ht="13.15" customHeight="1" x14ac:dyDescent="0.2">
      <c r="A371" s="143"/>
      <c r="B371" s="143"/>
      <c r="C371" s="5">
        <v>651480000</v>
      </c>
      <c r="D371" s="11" t="s">
        <v>70</v>
      </c>
      <c r="E371" s="35">
        <v>520000</v>
      </c>
      <c r="F371" s="35">
        <v>540000</v>
      </c>
      <c r="G371" s="35">
        <v>550000</v>
      </c>
    </row>
    <row r="372" spans="1:7" s="45" customFormat="1" ht="13.15" customHeight="1" x14ac:dyDescent="0.2">
      <c r="A372" s="143"/>
      <c r="B372" s="143"/>
      <c r="C372" s="5"/>
      <c r="D372" s="11"/>
      <c r="E372" s="35">
        <v>0</v>
      </c>
      <c r="F372" s="35">
        <v>0</v>
      </c>
      <c r="G372" s="35">
        <v>0</v>
      </c>
    </row>
    <row r="373" spans="1:7" s="45" customFormat="1" ht="13.15" customHeight="1" x14ac:dyDescent="0.2">
      <c r="A373" s="143"/>
      <c r="B373" s="143"/>
      <c r="C373" s="5" t="s">
        <v>16</v>
      </c>
      <c r="D373" s="6" t="s">
        <v>17</v>
      </c>
      <c r="E373" s="35">
        <v>218359</v>
      </c>
      <c r="F373" s="35">
        <v>185759</v>
      </c>
      <c r="G373" s="35">
        <v>183159</v>
      </c>
    </row>
    <row r="374" spans="1:7" s="45" customFormat="1" ht="13.15" customHeight="1" x14ac:dyDescent="0.2">
      <c r="A374" s="143"/>
      <c r="B374" s="143"/>
      <c r="C374" s="5" t="s">
        <v>18</v>
      </c>
      <c r="D374" s="6" t="s">
        <v>19</v>
      </c>
      <c r="E374" s="35">
        <v>-185759</v>
      </c>
      <c r="F374" s="35">
        <v>-183159</v>
      </c>
      <c r="G374" s="35">
        <v>-200559</v>
      </c>
    </row>
    <row r="375" spans="1:7" s="45" customFormat="1" ht="13.15" customHeight="1" x14ac:dyDescent="0.2">
      <c r="A375" s="143"/>
      <c r="B375" s="143"/>
      <c r="C375" s="8" t="s">
        <v>23</v>
      </c>
      <c r="D375" s="12"/>
      <c r="E375" s="16">
        <f>E370+E371+E373+E374+E372</f>
        <v>632600</v>
      </c>
      <c r="F375" s="16">
        <f>F370+F371+F373+F374+F372</f>
        <v>632600</v>
      </c>
      <c r="G375" s="16">
        <f>G370+G371+G373+G374+G372</f>
        <v>632600</v>
      </c>
    </row>
    <row r="376" spans="1:7" s="42" customFormat="1" ht="15" customHeight="1" x14ac:dyDescent="0.2">
      <c r="A376" s="143">
        <v>51</v>
      </c>
      <c r="B376" s="143">
        <v>51000</v>
      </c>
      <c r="C376" s="5" t="s">
        <v>16</v>
      </c>
      <c r="D376" s="13" t="s">
        <v>17</v>
      </c>
      <c r="E376" s="35">
        <v>0</v>
      </c>
      <c r="F376" s="35">
        <v>0</v>
      </c>
      <c r="G376" s="35">
        <v>0</v>
      </c>
    </row>
    <row r="377" spans="1:7" s="42" customFormat="1" ht="20.25" customHeight="1" x14ac:dyDescent="0.2">
      <c r="A377" s="143"/>
      <c r="B377" s="143"/>
      <c r="C377" s="5" t="s">
        <v>18</v>
      </c>
      <c r="D377" s="13" t="s">
        <v>19</v>
      </c>
      <c r="E377" s="35">
        <v>0</v>
      </c>
      <c r="F377" s="35">
        <v>0</v>
      </c>
      <c r="G377" s="35">
        <v>0</v>
      </c>
    </row>
    <row r="378" spans="1:7" s="42" customFormat="1" ht="13.15" customHeight="1" x14ac:dyDescent="0.2">
      <c r="A378" s="137"/>
      <c r="B378" s="137"/>
      <c r="C378" s="15" t="s">
        <v>26</v>
      </c>
      <c r="D378" s="14"/>
      <c r="E378" s="16">
        <f>+E376+E377</f>
        <v>0</v>
      </c>
      <c r="F378" s="16">
        <f>+F376+F377</f>
        <v>0</v>
      </c>
      <c r="G378" s="16">
        <f>+G376+G377</f>
        <v>0</v>
      </c>
    </row>
    <row r="379" spans="1:7" s="45" customFormat="1" ht="25.5" x14ac:dyDescent="0.2">
      <c r="A379" s="137">
        <v>52</v>
      </c>
      <c r="B379" s="137">
        <v>56300</v>
      </c>
      <c r="C379" s="85">
        <v>638120000</v>
      </c>
      <c r="D379" s="64" t="s">
        <v>109</v>
      </c>
      <c r="E379" s="36">
        <v>0</v>
      </c>
      <c r="F379" s="36">
        <v>0</v>
      </c>
      <c r="G379" s="36">
        <v>0</v>
      </c>
    </row>
    <row r="380" spans="1:7" s="45" customFormat="1" ht="25.5" x14ac:dyDescent="0.2">
      <c r="A380" s="138"/>
      <c r="B380" s="138"/>
      <c r="C380" s="86">
        <v>638220000</v>
      </c>
      <c r="D380" s="87" t="s">
        <v>110</v>
      </c>
      <c r="E380" s="35">
        <v>0</v>
      </c>
      <c r="F380" s="35">
        <v>0</v>
      </c>
      <c r="G380" s="35">
        <v>0</v>
      </c>
    </row>
    <row r="381" spans="1:7" s="45" customFormat="1" ht="12.75" x14ac:dyDescent="0.2">
      <c r="A381" s="138"/>
      <c r="B381" s="138"/>
      <c r="C381" s="66" t="s">
        <v>16</v>
      </c>
      <c r="D381" s="87" t="s">
        <v>17</v>
      </c>
      <c r="E381" s="35">
        <v>0</v>
      </c>
      <c r="F381" s="35">
        <v>0</v>
      </c>
      <c r="G381" s="35">
        <v>0</v>
      </c>
    </row>
    <row r="382" spans="1:7" s="42" customFormat="1" ht="13.15" customHeight="1" x14ac:dyDescent="0.2">
      <c r="A382" s="138"/>
      <c r="B382" s="138"/>
      <c r="C382" s="66" t="s">
        <v>18</v>
      </c>
      <c r="D382" s="87" t="s">
        <v>19</v>
      </c>
      <c r="E382" s="35">
        <v>0</v>
      </c>
      <c r="F382" s="35">
        <v>0</v>
      </c>
      <c r="G382" s="35">
        <v>0</v>
      </c>
    </row>
    <row r="383" spans="1:7" ht="13.15" customHeight="1" x14ac:dyDescent="0.2">
      <c r="A383" s="139"/>
      <c r="B383" s="139"/>
      <c r="C383" s="88" t="s">
        <v>111</v>
      </c>
      <c r="D383" s="14"/>
      <c r="E383" s="16">
        <f t="shared" ref="E383:F383" si="81">E379+E380+E381+E382</f>
        <v>0</v>
      </c>
      <c r="F383" s="16">
        <f t="shared" si="81"/>
        <v>0</v>
      </c>
      <c r="G383" s="16">
        <f t="shared" ref="G383" si="82">G379+G380+G381+G382</f>
        <v>0</v>
      </c>
    </row>
    <row r="384" spans="1:7" ht="13.15" customHeight="1" x14ac:dyDescent="0.2">
      <c r="A384" s="140">
        <v>52</v>
      </c>
      <c r="B384" s="140">
        <v>56311</v>
      </c>
      <c r="C384" s="68">
        <v>638120000</v>
      </c>
      <c r="D384" s="68" t="s">
        <v>109</v>
      </c>
      <c r="E384" s="110">
        <v>35000</v>
      </c>
      <c r="F384" s="110">
        <v>1000</v>
      </c>
      <c r="G384" s="110">
        <v>0</v>
      </c>
    </row>
    <row r="385" spans="1:8" ht="13.15" customHeight="1" x14ac:dyDescent="0.2">
      <c r="A385" s="141"/>
      <c r="B385" s="141"/>
      <c r="C385" s="68">
        <v>638220000</v>
      </c>
      <c r="D385" s="76" t="s">
        <v>110</v>
      </c>
      <c r="E385" s="111">
        <v>69000</v>
      </c>
      <c r="F385" s="111">
        <v>1000</v>
      </c>
      <c r="G385" s="111">
        <v>0</v>
      </c>
    </row>
    <row r="386" spans="1:8" s="42" customFormat="1" ht="13.15" customHeight="1" x14ac:dyDescent="0.2">
      <c r="A386" s="141"/>
      <c r="B386" s="141"/>
      <c r="C386" s="68" t="s">
        <v>16</v>
      </c>
      <c r="D386" s="76" t="s">
        <v>17</v>
      </c>
      <c r="E386" s="113">
        <v>59969</v>
      </c>
      <c r="F386" s="111">
        <v>39859</v>
      </c>
      <c r="G386" s="111">
        <v>37819</v>
      </c>
    </row>
    <row r="387" spans="1:8" s="42" customFormat="1" ht="25.9" customHeight="1" x14ac:dyDescent="0.2">
      <c r="A387" s="141"/>
      <c r="B387" s="141"/>
      <c r="C387" s="68" t="s">
        <v>18</v>
      </c>
      <c r="D387" s="76" t="s">
        <v>19</v>
      </c>
      <c r="E387" s="113">
        <v>-39859</v>
      </c>
      <c r="F387" s="111">
        <v>-37819</v>
      </c>
      <c r="G387" s="111">
        <v>-37819</v>
      </c>
    </row>
    <row r="388" spans="1:8" s="42" customFormat="1" ht="27" customHeight="1" x14ac:dyDescent="0.2">
      <c r="A388" s="142"/>
      <c r="B388" s="142"/>
      <c r="C388" s="15" t="s">
        <v>32</v>
      </c>
      <c r="D388" s="14"/>
      <c r="E388" s="16">
        <f>E384+E385+E386+E387</f>
        <v>124110</v>
      </c>
      <c r="F388" s="16">
        <f>F384+F385+F386+F387</f>
        <v>4040</v>
      </c>
      <c r="G388" s="16">
        <f>G384+G385+G386+G387</f>
        <v>0</v>
      </c>
    </row>
    <row r="389" spans="1:8" s="42" customFormat="1" ht="13.15" customHeight="1" x14ac:dyDescent="0.2">
      <c r="A389" s="135">
        <v>559</v>
      </c>
      <c r="B389" s="135">
        <v>51011</v>
      </c>
      <c r="C389" s="89">
        <v>632310000</v>
      </c>
      <c r="D389" s="90" t="s">
        <v>24</v>
      </c>
      <c r="E389" s="7">
        <v>22000</v>
      </c>
      <c r="F389" s="7">
        <v>22000</v>
      </c>
      <c r="G389" s="7">
        <v>22000</v>
      </c>
    </row>
    <row r="390" spans="1:8" s="42" customFormat="1" ht="12.75" x14ac:dyDescent="0.2">
      <c r="A390" s="135"/>
      <c r="B390" s="135"/>
      <c r="C390" s="89">
        <v>632410000</v>
      </c>
      <c r="D390" s="90" t="s">
        <v>25</v>
      </c>
      <c r="E390" s="7">
        <v>45000</v>
      </c>
      <c r="F390" s="7">
        <v>2500</v>
      </c>
      <c r="G390" s="7">
        <v>2500</v>
      </c>
    </row>
    <row r="391" spans="1:8" s="42" customFormat="1" ht="24.6" customHeight="1" x14ac:dyDescent="0.2">
      <c r="A391" s="135"/>
      <c r="B391" s="135"/>
      <c r="C391" s="15" t="s">
        <v>30</v>
      </c>
      <c r="D391" s="14"/>
      <c r="E391" s="10">
        <f>+E389+E390</f>
        <v>67000</v>
      </c>
      <c r="F391" s="10">
        <f>+F389+F390</f>
        <v>24500</v>
      </c>
      <c r="G391" s="10">
        <f>+G389+G390</f>
        <v>24500</v>
      </c>
    </row>
    <row r="392" spans="1:8" s="42" customFormat="1" ht="13.15" customHeight="1" x14ac:dyDescent="0.2">
      <c r="A392" s="101"/>
      <c r="B392" s="101"/>
      <c r="C392" s="56"/>
      <c r="D392" s="56" t="s">
        <v>112</v>
      </c>
      <c r="E392" s="10">
        <f>E362+E365+E369+E375+E378+E388+E391+E383</f>
        <v>5940288</v>
      </c>
      <c r="F392" s="10">
        <f>F362+F365+F369+F375+F378+F388+F391+F383</f>
        <v>5908840</v>
      </c>
      <c r="G392" s="10">
        <f>G362+G365+G369+G375+G378+G388+G391+G383</f>
        <v>5371500</v>
      </c>
    </row>
    <row r="393" spans="1:8" s="42" customFormat="1" ht="13.15" customHeight="1" x14ac:dyDescent="0.2">
      <c r="A393" s="144" t="s">
        <v>113</v>
      </c>
      <c r="B393" s="145"/>
      <c r="C393" s="145"/>
      <c r="D393" s="145"/>
      <c r="E393" s="57"/>
      <c r="F393" s="57"/>
      <c r="G393" s="57"/>
    </row>
    <row r="394" spans="1:8" s="42" customFormat="1" ht="13.15" customHeight="1" x14ac:dyDescent="0.2">
      <c r="A394" s="143">
        <v>11</v>
      </c>
      <c r="B394" s="143">
        <v>11</v>
      </c>
      <c r="C394" s="5">
        <v>671110000</v>
      </c>
      <c r="D394" s="6" t="s">
        <v>82</v>
      </c>
      <c r="E394" s="28">
        <v>1121678</v>
      </c>
      <c r="F394" s="28">
        <v>1093411</v>
      </c>
      <c r="G394" s="28">
        <v>1070493</v>
      </c>
    </row>
    <row r="395" spans="1:8" s="42" customFormat="1" ht="13.15" customHeight="1" x14ac:dyDescent="0.2">
      <c r="A395" s="143"/>
      <c r="B395" s="143"/>
      <c r="C395" s="5">
        <v>671210000</v>
      </c>
      <c r="D395" s="5" t="s">
        <v>11</v>
      </c>
      <c r="E395" s="126">
        <v>5953140</v>
      </c>
      <c r="F395" s="30">
        <v>5306882</v>
      </c>
      <c r="G395" s="30">
        <v>5272005</v>
      </c>
      <c r="H395" s="59"/>
    </row>
    <row r="396" spans="1:8" s="42" customFormat="1" ht="25.5" customHeight="1" x14ac:dyDescent="0.2">
      <c r="A396" s="143"/>
      <c r="B396" s="143"/>
      <c r="C396" s="5">
        <v>671410000</v>
      </c>
      <c r="D396" s="6" t="s">
        <v>12</v>
      </c>
      <c r="E396" s="30">
        <v>1577964</v>
      </c>
      <c r="F396" s="30">
        <v>1577964</v>
      </c>
      <c r="G396" s="30">
        <v>1577964</v>
      </c>
      <c r="H396" s="59"/>
    </row>
    <row r="397" spans="1:8" s="42" customFormat="1" ht="13.15" customHeight="1" x14ac:dyDescent="0.2">
      <c r="A397" s="143"/>
      <c r="B397" s="143"/>
      <c r="C397" s="8" t="s">
        <v>13</v>
      </c>
      <c r="D397" s="9"/>
      <c r="E397" s="10">
        <f t="shared" ref="E397:F397" si="83">SUM(E394+E395+E396)</f>
        <v>8652782</v>
      </c>
      <c r="F397" s="10">
        <f t="shared" si="83"/>
        <v>7978257</v>
      </c>
      <c r="G397" s="10">
        <f t="shared" ref="G397" si="84">SUM(G394+G395+G396)</f>
        <v>7920462</v>
      </c>
    </row>
    <row r="398" spans="1:8" s="42" customFormat="1" ht="13.15" customHeight="1" x14ac:dyDescent="0.2">
      <c r="A398" s="143">
        <v>12</v>
      </c>
      <c r="B398" s="143">
        <v>12</v>
      </c>
      <c r="C398" s="5">
        <v>671110000</v>
      </c>
      <c r="D398" s="6" t="s">
        <v>10</v>
      </c>
      <c r="E398" s="28">
        <v>0</v>
      </c>
      <c r="F398" s="28">
        <v>0</v>
      </c>
      <c r="G398" s="28">
        <v>0</v>
      </c>
    </row>
    <row r="399" spans="1:8" s="42" customFormat="1" ht="13.15" customHeight="1" x14ac:dyDescent="0.2">
      <c r="A399" s="143"/>
      <c r="B399" s="143"/>
      <c r="C399" s="5">
        <v>671210000</v>
      </c>
      <c r="D399" s="5" t="s">
        <v>11</v>
      </c>
      <c r="E399" s="30">
        <v>0</v>
      </c>
      <c r="F399" s="30">
        <v>0</v>
      </c>
      <c r="G399" s="30">
        <v>0</v>
      </c>
    </row>
    <row r="400" spans="1:8" s="42" customFormat="1" ht="13.15" customHeight="1" x14ac:dyDescent="0.2">
      <c r="A400" s="143"/>
      <c r="B400" s="143"/>
      <c r="C400" s="8" t="s">
        <v>14</v>
      </c>
      <c r="D400" s="9"/>
      <c r="E400" s="10">
        <f t="shared" ref="E400:F400" si="85">E398+E399</f>
        <v>0</v>
      </c>
      <c r="F400" s="10">
        <f t="shared" si="85"/>
        <v>0</v>
      </c>
      <c r="G400" s="10">
        <f t="shared" ref="G400" si="86">G398+G399</f>
        <v>0</v>
      </c>
    </row>
    <row r="401" spans="1:7" s="42" customFormat="1" ht="13.15" customHeight="1" x14ac:dyDescent="0.2">
      <c r="A401" s="137">
        <v>31</v>
      </c>
      <c r="B401" s="137">
        <v>31</v>
      </c>
      <c r="C401" s="5">
        <v>661510000</v>
      </c>
      <c r="D401" s="11" t="s">
        <v>114</v>
      </c>
      <c r="E401" s="30">
        <v>400</v>
      </c>
      <c r="F401" s="30">
        <v>400</v>
      </c>
      <c r="G401" s="30">
        <v>400</v>
      </c>
    </row>
    <row r="402" spans="1:7" s="42" customFormat="1" ht="12.75" x14ac:dyDescent="0.2">
      <c r="A402" s="138"/>
      <c r="B402" s="138"/>
      <c r="C402" s="5" t="s">
        <v>16</v>
      </c>
      <c r="D402" s="6" t="s">
        <v>17</v>
      </c>
      <c r="E402" s="30">
        <v>0</v>
      </c>
      <c r="F402" s="30">
        <v>0</v>
      </c>
      <c r="G402" s="30"/>
    </row>
    <row r="403" spans="1:7" s="42" customFormat="1" ht="12.75" x14ac:dyDescent="0.2">
      <c r="A403" s="138"/>
      <c r="B403" s="138"/>
      <c r="C403" s="5" t="s">
        <v>18</v>
      </c>
      <c r="D403" s="6" t="s">
        <v>19</v>
      </c>
      <c r="E403" s="30">
        <v>0</v>
      </c>
      <c r="F403" s="30">
        <v>0</v>
      </c>
      <c r="G403" s="30">
        <v>0</v>
      </c>
    </row>
    <row r="404" spans="1:7" s="42" customFormat="1" ht="13.15" customHeight="1" x14ac:dyDescent="0.2">
      <c r="A404" s="139"/>
      <c r="B404" s="139"/>
      <c r="C404" s="8" t="s">
        <v>20</v>
      </c>
      <c r="D404" s="9"/>
      <c r="E404" s="82">
        <f>SUM(E401:E403)</f>
        <v>400</v>
      </c>
      <c r="F404" s="82">
        <f>SUM(F401:F403)</f>
        <v>400</v>
      </c>
      <c r="G404" s="82">
        <f>SUM(G401:G403)</f>
        <v>400</v>
      </c>
    </row>
    <row r="405" spans="1:7" s="42" customFormat="1" ht="25.5" x14ac:dyDescent="0.2">
      <c r="A405" s="143">
        <v>43</v>
      </c>
      <c r="B405" s="143">
        <v>43</v>
      </c>
      <c r="C405" s="5">
        <v>642190000</v>
      </c>
      <c r="D405" s="11" t="s">
        <v>103</v>
      </c>
      <c r="E405" s="28">
        <v>295000</v>
      </c>
      <c r="F405" s="28">
        <v>268068</v>
      </c>
      <c r="G405" s="28">
        <v>276130</v>
      </c>
    </row>
    <row r="406" spans="1:7" s="42" customFormat="1" ht="13.15" customHeight="1" x14ac:dyDescent="0.2">
      <c r="A406" s="143"/>
      <c r="B406" s="143"/>
      <c r="C406" s="5">
        <v>651480000</v>
      </c>
      <c r="D406" s="11" t="s">
        <v>70</v>
      </c>
      <c r="E406" s="30">
        <v>216630</v>
      </c>
      <c r="F406" s="30">
        <v>246630</v>
      </c>
      <c r="G406" s="30">
        <v>225500</v>
      </c>
    </row>
    <row r="407" spans="1:7" s="42" customFormat="1" ht="13.15" customHeight="1" x14ac:dyDescent="0.2">
      <c r="A407" s="143"/>
      <c r="B407" s="143"/>
      <c r="C407" s="5" t="s">
        <v>16</v>
      </c>
      <c r="D407" s="6" t="s">
        <v>17</v>
      </c>
      <c r="E407" s="30">
        <v>10000</v>
      </c>
      <c r="F407" s="30">
        <v>10000</v>
      </c>
      <c r="G407" s="30">
        <v>10000</v>
      </c>
    </row>
    <row r="408" spans="1:7" s="42" customFormat="1" ht="13.15" customHeight="1" x14ac:dyDescent="0.2">
      <c r="A408" s="143"/>
      <c r="B408" s="143"/>
      <c r="C408" s="5" t="s">
        <v>18</v>
      </c>
      <c r="D408" s="6" t="s">
        <v>19</v>
      </c>
      <c r="E408" s="30">
        <v>-10000</v>
      </c>
      <c r="F408" s="30">
        <v>-10000</v>
      </c>
      <c r="G408" s="30">
        <v>-170000</v>
      </c>
    </row>
    <row r="409" spans="1:7" ht="13.15" customHeight="1" x14ac:dyDescent="0.2">
      <c r="A409" s="143"/>
      <c r="B409" s="143"/>
      <c r="C409" s="8" t="s">
        <v>23</v>
      </c>
      <c r="D409" s="12"/>
      <c r="E409" s="10">
        <f t="shared" ref="E409:F409" si="87">E405+E406+E407+E408</f>
        <v>511630</v>
      </c>
      <c r="F409" s="10">
        <f t="shared" si="87"/>
        <v>514698</v>
      </c>
      <c r="G409" s="10">
        <f t="shared" ref="G409" si="88">G405+G406+G407+G408</f>
        <v>341630</v>
      </c>
    </row>
    <row r="410" spans="1:7" ht="13.15" customHeight="1" x14ac:dyDescent="0.2">
      <c r="A410" s="143">
        <v>559</v>
      </c>
      <c r="B410" s="143"/>
      <c r="C410" s="68">
        <v>671110000</v>
      </c>
      <c r="D410" s="112" t="s">
        <v>82</v>
      </c>
      <c r="E410" s="37">
        <v>0</v>
      </c>
      <c r="F410" s="37">
        <v>0</v>
      </c>
      <c r="G410" s="37">
        <v>0</v>
      </c>
    </row>
    <row r="411" spans="1:7" ht="38.25" x14ac:dyDescent="0.2">
      <c r="A411" s="143"/>
      <c r="B411" s="143"/>
      <c r="C411" s="68">
        <v>671210000</v>
      </c>
      <c r="D411" s="77" t="s">
        <v>115</v>
      </c>
      <c r="E411" s="38">
        <v>0</v>
      </c>
      <c r="F411" s="38">
        <v>0</v>
      </c>
      <c r="G411" s="38">
        <v>0</v>
      </c>
    </row>
    <row r="412" spans="1:7" ht="13.15" customHeight="1" x14ac:dyDescent="0.2">
      <c r="A412" s="143"/>
      <c r="B412" s="143"/>
      <c r="C412" s="49" t="s">
        <v>116</v>
      </c>
      <c r="D412" s="14"/>
      <c r="E412" s="58">
        <f>E410+E411</f>
        <v>0</v>
      </c>
      <c r="F412" s="58">
        <f>F410+F411</f>
        <v>0</v>
      </c>
      <c r="G412" s="58">
        <f>G410+G411</f>
        <v>0</v>
      </c>
    </row>
    <row r="413" spans="1:7" ht="13.15" customHeight="1" x14ac:dyDescent="0.2">
      <c r="A413" s="137">
        <v>581</v>
      </c>
      <c r="B413" s="137"/>
      <c r="C413" s="68">
        <v>671110000</v>
      </c>
      <c r="D413" s="112" t="s">
        <v>106</v>
      </c>
      <c r="E413" s="37">
        <v>0</v>
      </c>
      <c r="F413" s="37">
        <v>0</v>
      </c>
      <c r="G413" s="37">
        <v>0</v>
      </c>
    </row>
    <row r="414" spans="1:7" s="42" customFormat="1" ht="13.15" customHeight="1" x14ac:dyDescent="0.2">
      <c r="A414" s="138"/>
      <c r="B414" s="138"/>
      <c r="C414" s="68">
        <v>671210000</v>
      </c>
      <c r="D414" s="77" t="s">
        <v>100</v>
      </c>
      <c r="E414" s="30">
        <v>0</v>
      </c>
      <c r="F414" s="30">
        <v>0</v>
      </c>
      <c r="G414" s="30">
        <v>0</v>
      </c>
    </row>
    <row r="415" spans="1:7" s="42" customFormat="1" ht="22.9" customHeight="1" x14ac:dyDescent="0.2">
      <c r="A415" s="139"/>
      <c r="B415" s="139"/>
      <c r="C415" s="15" t="s">
        <v>117</v>
      </c>
      <c r="D415" s="14"/>
      <c r="E415" s="10">
        <f>E414+E413</f>
        <v>0</v>
      </c>
      <c r="F415" s="10">
        <f>F414+F413</f>
        <v>0</v>
      </c>
      <c r="G415" s="10">
        <f>G414+G413</f>
        <v>0</v>
      </c>
    </row>
    <row r="416" spans="1:7" s="42" customFormat="1" ht="13.15" customHeight="1" x14ac:dyDescent="0.2">
      <c r="A416" s="137">
        <v>71</v>
      </c>
      <c r="B416" s="137">
        <v>71</v>
      </c>
      <c r="C416" s="5">
        <v>723110000</v>
      </c>
      <c r="D416" s="11" t="s">
        <v>73</v>
      </c>
      <c r="E416" s="28">
        <v>0</v>
      </c>
      <c r="F416" s="28">
        <v>0</v>
      </c>
      <c r="G416" s="28">
        <v>0</v>
      </c>
    </row>
    <row r="417" spans="1:7" s="42" customFormat="1" ht="13.15" customHeight="1" x14ac:dyDescent="0.2">
      <c r="A417" s="138"/>
      <c r="B417" s="138"/>
      <c r="C417" s="5" t="s">
        <v>16</v>
      </c>
      <c r="D417" s="11" t="s">
        <v>17</v>
      </c>
      <c r="E417" s="28">
        <v>17200</v>
      </c>
      <c r="F417" s="28">
        <v>0</v>
      </c>
      <c r="G417" s="28">
        <v>0</v>
      </c>
    </row>
    <row r="418" spans="1:7" s="42" customFormat="1" ht="13.15" customHeight="1" x14ac:dyDescent="0.2">
      <c r="A418" s="138"/>
      <c r="B418" s="138"/>
      <c r="C418" s="5" t="s">
        <v>18</v>
      </c>
      <c r="D418" s="6" t="s">
        <v>19</v>
      </c>
      <c r="E418" s="28">
        <v>0</v>
      </c>
      <c r="F418" s="28">
        <v>0</v>
      </c>
      <c r="G418" s="28">
        <v>0</v>
      </c>
    </row>
    <row r="419" spans="1:7" s="42" customFormat="1" ht="13.15" customHeight="1" x14ac:dyDescent="0.2">
      <c r="A419" s="139"/>
      <c r="B419" s="139"/>
      <c r="C419" s="15" t="s">
        <v>65</v>
      </c>
      <c r="D419" s="6"/>
      <c r="E419" s="10">
        <f>SUM(E416:E418)</f>
        <v>17200</v>
      </c>
      <c r="F419" s="10">
        <f>SUM(F416:F418)</f>
        <v>0</v>
      </c>
      <c r="G419" s="10">
        <f>SUM(G416:G418)</f>
        <v>0</v>
      </c>
    </row>
    <row r="420" spans="1:7" s="42" customFormat="1" ht="13.15" customHeight="1" x14ac:dyDescent="0.2">
      <c r="A420" s="101"/>
      <c r="B420" s="101"/>
      <c r="C420" s="56"/>
      <c r="D420" s="56" t="s">
        <v>118</v>
      </c>
      <c r="E420" s="10">
        <f>E397+E400+E409+E412+E415+E404+E419</f>
        <v>9182012</v>
      </c>
      <c r="F420" s="10">
        <f>F397+F400+F409+F412+F415+F404+F419</f>
        <v>8493355</v>
      </c>
      <c r="G420" s="10">
        <f>G397+G400+G409+G412+G415+G404+G419</f>
        <v>8262492</v>
      </c>
    </row>
    <row r="421" spans="1:7" s="42" customFormat="1" ht="13.15" customHeight="1" x14ac:dyDescent="0.2">
      <c r="A421" s="144" t="s">
        <v>119</v>
      </c>
      <c r="B421" s="145"/>
      <c r="C421" s="145"/>
      <c r="D421" s="145"/>
      <c r="E421" s="57"/>
      <c r="F421" s="57"/>
      <c r="G421" s="57"/>
    </row>
    <row r="422" spans="1:7" s="42" customFormat="1" ht="16.5" customHeight="1" x14ac:dyDescent="0.2">
      <c r="A422" s="143">
        <v>11</v>
      </c>
      <c r="B422" s="143">
        <v>11</v>
      </c>
      <c r="C422" s="5">
        <v>671110000</v>
      </c>
      <c r="D422" s="118" t="s">
        <v>82</v>
      </c>
      <c r="E422" s="28">
        <v>810900</v>
      </c>
      <c r="F422" s="28">
        <v>802100</v>
      </c>
      <c r="G422" s="28">
        <v>802100</v>
      </c>
    </row>
    <row r="423" spans="1:7" s="42" customFormat="1" ht="20.25" customHeight="1" x14ac:dyDescent="0.2">
      <c r="A423" s="143"/>
      <c r="B423" s="143"/>
      <c r="C423" s="5">
        <v>671210000</v>
      </c>
      <c r="D423" s="77" t="s">
        <v>11</v>
      </c>
      <c r="E423" s="126">
        <v>2962500</v>
      </c>
      <c r="F423" s="30">
        <v>1015000</v>
      </c>
      <c r="G423" s="30">
        <v>915000</v>
      </c>
    </row>
    <row r="424" spans="1:7" s="42" customFormat="1" ht="13.15" customHeight="1" x14ac:dyDescent="0.2">
      <c r="A424" s="143"/>
      <c r="B424" s="143"/>
      <c r="C424" s="8" t="s">
        <v>13</v>
      </c>
      <c r="D424" s="9"/>
      <c r="E424" s="10">
        <f t="shared" ref="E424:F424" si="89">E422+E423</f>
        <v>3773400</v>
      </c>
      <c r="F424" s="10">
        <f t="shared" si="89"/>
        <v>1817100</v>
      </c>
      <c r="G424" s="10">
        <f t="shared" ref="G424" si="90">G422+G423</f>
        <v>1717100</v>
      </c>
    </row>
    <row r="425" spans="1:7" s="42" customFormat="1" ht="23.25" customHeight="1" x14ac:dyDescent="0.2">
      <c r="A425" s="143">
        <v>43</v>
      </c>
      <c r="B425" s="143">
        <v>43</v>
      </c>
      <c r="C425" s="5">
        <v>642190000</v>
      </c>
      <c r="D425" s="77" t="s">
        <v>103</v>
      </c>
      <c r="E425" s="28">
        <v>50000</v>
      </c>
      <c r="F425" s="28">
        <v>60000</v>
      </c>
      <c r="G425" s="28">
        <v>70000</v>
      </c>
    </row>
    <row r="426" spans="1:7" s="42" customFormat="1" ht="27" customHeight="1" x14ac:dyDescent="0.2">
      <c r="A426" s="143"/>
      <c r="B426" s="143"/>
      <c r="C426" s="5">
        <v>651480000</v>
      </c>
      <c r="D426" s="11" t="s">
        <v>70</v>
      </c>
      <c r="E426" s="30">
        <v>160000</v>
      </c>
      <c r="F426" s="30">
        <v>170000</v>
      </c>
      <c r="G426" s="30">
        <v>200000</v>
      </c>
    </row>
    <row r="427" spans="1:7" s="42" customFormat="1" ht="25.15" customHeight="1" x14ac:dyDescent="0.2">
      <c r="A427" s="143"/>
      <c r="B427" s="143"/>
      <c r="C427" s="5" t="s">
        <v>16</v>
      </c>
      <c r="D427" s="6" t="s">
        <v>17</v>
      </c>
      <c r="E427" s="30">
        <v>113663</v>
      </c>
      <c r="F427" s="30">
        <v>44583</v>
      </c>
      <c r="G427" s="30">
        <v>4303</v>
      </c>
    </row>
    <row r="428" spans="1:7" ht="13.15" customHeight="1" x14ac:dyDescent="0.2">
      <c r="A428" s="143"/>
      <c r="B428" s="143"/>
      <c r="C428" s="5" t="s">
        <v>18</v>
      </c>
      <c r="D428" s="6" t="s">
        <v>19</v>
      </c>
      <c r="E428" s="30">
        <v>-44583</v>
      </c>
      <c r="F428" s="30">
        <v>-4303</v>
      </c>
      <c r="G428" s="30">
        <v>-4023</v>
      </c>
    </row>
    <row r="429" spans="1:7" ht="13.15" customHeight="1" x14ac:dyDescent="0.2">
      <c r="A429" s="143"/>
      <c r="B429" s="143"/>
      <c r="C429" s="8" t="s">
        <v>23</v>
      </c>
      <c r="D429" s="12"/>
      <c r="E429" s="10">
        <f t="shared" ref="E429:F429" si="91">E425+E426+E427+E428</f>
        <v>279080</v>
      </c>
      <c r="F429" s="10">
        <f t="shared" si="91"/>
        <v>270280</v>
      </c>
      <c r="G429" s="10">
        <f t="shared" ref="G429" si="92">G425+G426+G427+G428</f>
        <v>270280</v>
      </c>
    </row>
    <row r="430" spans="1:7" ht="13.15" customHeight="1" x14ac:dyDescent="0.2">
      <c r="A430" s="143">
        <v>52</v>
      </c>
      <c r="B430" s="143">
        <v>52</v>
      </c>
      <c r="C430" s="5">
        <v>634250000</v>
      </c>
      <c r="D430" s="14" t="s">
        <v>120</v>
      </c>
      <c r="E430" s="7">
        <v>0</v>
      </c>
      <c r="F430" s="7">
        <v>0</v>
      </c>
      <c r="G430" s="7">
        <v>0</v>
      </c>
    </row>
    <row r="431" spans="1:7" ht="13.15" customHeight="1" x14ac:dyDescent="0.2">
      <c r="A431" s="143"/>
      <c r="B431" s="143"/>
      <c r="C431" s="5" t="s">
        <v>16</v>
      </c>
      <c r="D431" s="6" t="s">
        <v>17</v>
      </c>
      <c r="E431" s="7">
        <v>135155</v>
      </c>
      <c r="F431" s="7">
        <v>135155</v>
      </c>
      <c r="G431" s="7">
        <v>135155</v>
      </c>
    </row>
    <row r="432" spans="1:7" ht="12.75" x14ac:dyDescent="0.2">
      <c r="A432" s="143"/>
      <c r="B432" s="143"/>
      <c r="C432" s="5" t="s">
        <v>18</v>
      </c>
      <c r="D432" s="6" t="s">
        <v>19</v>
      </c>
      <c r="E432" s="7">
        <v>-135155</v>
      </c>
      <c r="F432" s="7">
        <v>-135155</v>
      </c>
      <c r="G432" s="7">
        <v>-135155</v>
      </c>
    </row>
    <row r="433" spans="1:7" ht="13.15" customHeight="1" x14ac:dyDescent="0.2">
      <c r="A433" s="143"/>
      <c r="B433" s="143"/>
      <c r="C433" s="15" t="s">
        <v>87</v>
      </c>
      <c r="D433" s="14"/>
      <c r="E433" s="10">
        <f t="shared" ref="E433:F433" si="93">E430+E431+E432</f>
        <v>0</v>
      </c>
      <c r="F433" s="10">
        <f t="shared" si="93"/>
        <v>0</v>
      </c>
      <c r="G433" s="10">
        <f t="shared" ref="G433" si="94">G430+G431+G432</f>
        <v>0</v>
      </c>
    </row>
    <row r="434" spans="1:7" ht="13.15" customHeight="1" x14ac:dyDescent="0.2">
      <c r="A434" s="102"/>
      <c r="B434" s="102"/>
      <c r="C434" s="56"/>
      <c r="D434" s="56" t="s">
        <v>121</v>
      </c>
      <c r="E434" s="39">
        <f>E424+E429+E433</f>
        <v>4052480</v>
      </c>
      <c r="F434" s="39">
        <f>F424+F429+F433</f>
        <v>2087380</v>
      </c>
      <c r="G434" s="39">
        <f>G424+G429+G433</f>
        <v>1987380</v>
      </c>
    </row>
    <row r="435" spans="1:7" ht="13.15" customHeight="1" x14ac:dyDescent="0.2">
      <c r="A435" s="157" t="s">
        <v>122</v>
      </c>
      <c r="B435" s="157"/>
      <c r="C435" s="157"/>
      <c r="D435" s="157"/>
      <c r="E435" s="52">
        <f>E52+E57+E66+E82+E119+E137+E175+E202+E227+E270+E299+E321+E358+E392+E420+E434+E106</f>
        <v>2043322007</v>
      </c>
      <c r="F435" s="52">
        <f>F52+F57+F66+F82+F106+F119+F137+F175+F202+F227+F270+F299+F321+F358+F392+F420+F434</f>
        <v>2064308930</v>
      </c>
      <c r="G435" s="52">
        <f>G52+G57+G66+G82+G106+G119+G137+G175+G202+G227+G270+G299+G321+G358+G392+G420+G434</f>
        <v>1633626643</v>
      </c>
    </row>
    <row r="436" spans="1:7" ht="13.15" customHeight="1" x14ac:dyDescent="0.2">
      <c r="A436" s="103"/>
      <c r="B436" s="103"/>
      <c r="C436" s="21"/>
      <c r="D436" s="21"/>
    </row>
    <row r="437" spans="1:7" ht="13.15" customHeight="1" x14ac:dyDescent="0.2">
      <c r="C437" s="22"/>
      <c r="D437" s="22"/>
    </row>
    <row r="438" spans="1:7" ht="13.15" customHeight="1" x14ac:dyDescent="0.2">
      <c r="A438" s="158"/>
      <c r="B438" s="158"/>
      <c r="C438" s="158"/>
      <c r="D438" s="158"/>
    </row>
    <row r="439" spans="1:7" ht="13.15" customHeight="1" x14ac:dyDescent="0.2">
      <c r="C439" s="156"/>
      <c r="D439" s="156"/>
    </row>
    <row r="440" spans="1:7" ht="13.15" customHeight="1" x14ac:dyDescent="0.2">
      <c r="A440" s="105"/>
      <c r="B440" s="105"/>
      <c r="C440" s="1"/>
      <c r="D440" s="1"/>
    </row>
    <row r="441" spans="1:7" ht="13.15" customHeight="1" x14ac:dyDescent="0.2">
      <c r="A441" s="105"/>
      <c r="B441" s="105"/>
    </row>
    <row r="442" spans="1:7" ht="13.15" customHeight="1" x14ac:dyDescent="0.2">
      <c r="A442" s="105"/>
      <c r="B442" s="105"/>
      <c r="C442" s="1"/>
      <c r="D442" s="1"/>
    </row>
    <row r="443" spans="1:7" ht="13.15" customHeight="1" x14ac:dyDescent="0.2">
      <c r="A443" s="105"/>
      <c r="B443" s="105"/>
      <c r="C443" s="1"/>
      <c r="D443" s="1"/>
    </row>
    <row r="444" spans="1:7" ht="13.15" customHeight="1" x14ac:dyDescent="0.2">
      <c r="A444" s="105"/>
      <c r="B444" s="105"/>
      <c r="C444" s="1"/>
      <c r="D444" s="1"/>
    </row>
    <row r="445" spans="1:7" ht="13.15" customHeight="1" x14ac:dyDescent="0.2">
      <c r="A445" s="105"/>
      <c r="B445" s="105"/>
      <c r="C445" s="1"/>
      <c r="D445" s="1"/>
    </row>
    <row r="446" spans="1:7" ht="13.15" customHeight="1" x14ac:dyDescent="0.2">
      <c r="A446" s="105"/>
      <c r="B446" s="105"/>
      <c r="C446" s="1"/>
      <c r="D446" s="1"/>
    </row>
    <row r="447" spans="1:7" ht="13.15" customHeight="1" x14ac:dyDescent="0.2">
      <c r="A447" s="105"/>
      <c r="B447" s="105"/>
      <c r="C447" s="1"/>
      <c r="D447" s="1"/>
    </row>
  </sheetData>
  <autoFilter ref="A2:G435" xr:uid="{00000000-0009-0000-0000-000000000000}"/>
  <mergeCells count="225">
    <mergeCell ref="A1:G1"/>
    <mergeCell ref="A143:A145"/>
    <mergeCell ref="A54:A57"/>
    <mergeCell ref="A58:D58"/>
    <mergeCell ref="A59:A61"/>
    <mergeCell ref="A62:A63"/>
    <mergeCell ref="A139:A142"/>
    <mergeCell ref="A3:D3"/>
    <mergeCell ref="A4:D4"/>
    <mergeCell ref="A5:A8"/>
    <mergeCell ref="A9:A11"/>
    <mergeCell ref="A12:A15"/>
    <mergeCell ref="A50:A51"/>
    <mergeCell ref="A43:A45"/>
    <mergeCell ref="A46:A49"/>
    <mergeCell ref="A53:D53"/>
    <mergeCell ref="A40:A42"/>
    <mergeCell ref="A16:A20"/>
    <mergeCell ref="A21:A25"/>
    <mergeCell ref="A26:A30"/>
    <mergeCell ref="A31:A33"/>
    <mergeCell ref="A34:A36"/>
    <mergeCell ref="A37:A39"/>
    <mergeCell ref="A64:A66"/>
    <mergeCell ref="B108:B109"/>
    <mergeCell ref="B110:B114"/>
    <mergeCell ref="B115:B119"/>
    <mergeCell ref="B121:B130"/>
    <mergeCell ref="B68:B71"/>
    <mergeCell ref="A107:D107"/>
    <mergeCell ref="A108:A109"/>
    <mergeCell ref="A110:A114"/>
    <mergeCell ref="A115:A119"/>
    <mergeCell ref="A68:A71"/>
    <mergeCell ref="A83:D83"/>
    <mergeCell ref="A84:A88"/>
    <mergeCell ref="A89:A97"/>
    <mergeCell ref="A98:A101"/>
    <mergeCell ref="A72:A74"/>
    <mergeCell ref="A75:A78"/>
    <mergeCell ref="A79:A81"/>
    <mergeCell ref="B72:B74"/>
    <mergeCell ref="B75:B78"/>
    <mergeCell ref="B79:B81"/>
    <mergeCell ref="B84:B88"/>
    <mergeCell ref="B89:B97"/>
    <mergeCell ref="B98:B101"/>
    <mergeCell ref="A120:D120"/>
    <mergeCell ref="A216:A218"/>
    <mergeCell ref="A219:A221"/>
    <mergeCell ref="A222:A223"/>
    <mergeCell ref="A224:A226"/>
    <mergeCell ref="A228:D228"/>
    <mergeCell ref="A146:A150"/>
    <mergeCell ref="A193:A197"/>
    <mergeCell ref="A203:D203"/>
    <mergeCell ref="A204:A207"/>
    <mergeCell ref="A208:A209"/>
    <mergeCell ref="A210:A215"/>
    <mergeCell ref="A176:D176"/>
    <mergeCell ref="A177:A180"/>
    <mergeCell ref="A187:A189"/>
    <mergeCell ref="A171:A174"/>
    <mergeCell ref="A151:A157"/>
    <mergeCell ref="A158:A162"/>
    <mergeCell ref="A169:A170"/>
    <mergeCell ref="A181:A186"/>
    <mergeCell ref="A198:A201"/>
    <mergeCell ref="A190:A192"/>
    <mergeCell ref="B169:B170"/>
    <mergeCell ref="A256:A258"/>
    <mergeCell ref="A259:A260"/>
    <mergeCell ref="A264:A265"/>
    <mergeCell ref="A266:A269"/>
    <mergeCell ref="A271:D271"/>
    <mergeCell ref="A272:A274"/>
    <mergeCell ref="A275:A279"/>
    <mergeCell ref="B204:B207"/>
    <mergeCell ref="B208:B209"/>
    <mergeCell ref="B210:B215"/>
    <mergeCell ref="B216:B218"/>
    <mergeCell ref="B219:B221"/>
    <mergeCell ref="B222:B223"/>
    <mergeCell ref="B224:B226"/>
    <mergeCell ref="B229:B232"/>
    <mergeCell ref="B233:B235"/>
    <mergeCell ref="B236:B240"/>
    <mergeCell ref="B241:B248"/>
    <mergeCell ref="B249:B251"/>
    <mergeCell ref="B252:B255"/>
    <mergeCell ref="B256:B258"/>
    <mergeCell ref="B259:B260"/>
    <mergeCell ref="A261:A263"/>
    <mergeCell ref="B261:B263"/>
    <mergeCell ref="A280:A286"/>
    <mergeCell ref="A229:A232"/>
    <mergeCell ref="A236:A240"/>
    <mergeCell ref="A241:A248"/>
    <mergeCell ref="A249:A251"/>
    <mergeCell ref="A252:A255"/>
    <mergeCell ref="A233:A235"/>
    <mergeCell ref="A438:D438"/>
    <mergeCell ref="A354:A357"/>
    <mergeCell ref="A359:D359"/>
    <mergeCell ref="A360:A362"/>
    <mergeCell ref="A363:A365"/>
    <mergeCell ref="A366:A369"/>
    <mergeCell ref="A379:A383"/>
    <mergeCell ref="A370:A375"/>
    <mergeCell ref="A376:A378"/>
    <mergeCell ref="A384:A388"/>
    <mergeCell ref="A389:A391"/>
    <mergeCell ref="A393:D393"/>
    <mergeCell ref="A287:A290"/>
    <mergeCell ref="A291:A293"/>
    <mergeCell ref="A394:A397"/>
    <mergeCell ref="A351:A353"/>
    <mergeCell ref="A323:A325"/>
    <mergeCell ref="C439:D439"/>
    <mergeCell ref="A422:A424"/>
    <mergeCell ref="A425:A429"/>
    <mergeCell ref="A430:A433"/>
    <mergeCell ref="A435:D435"/>
    <mergeCell ref="A398:A400"/>
    <mergeCell ref="A405:A409"/>
    <mergeCell ref="A410:A412"/>
    <mergeCell ref="A421:D421"/>
    <mergeCell ref="A413:A415"/>
    <mergeCell ref="A401:A404"/>
    <mergeCell ref="A416:A419"/>
    <mergeCell ref="B413:B415"/>
    <mergeCell ref="B416:B419"/>
    <mergeCell ref="B422:B424"/>
    <mergeCell ref="B425:B429"/>
    <mergeCell ref="B430:B433"/>
    <mergeCell ref="B401:B404"/>
    <mergeCell ref="B405:B409"/>
    <mergeCell ref="B410:B412"/>
    <mergeCell ref="A329:A332"/>
    <mergeCell ref="A333:A337"/>
    <mergeCell ref="A343:A347"/>
    <mergeCell ref="A348:A350"/>
    <mergeCell ref="A300:D300"/>
    <mergeCell ref="A301:A302"/>
    <mergeCell ref="A303:A310"/>
    <mergeCell ref="A311:A314"/>
    <mergeCell ref="A322:D322"/>
    <mergeCell ref="A338:A342"/>
    <mergeCell ref="A315:A317"/>
    <mergeCell ref="A318:A320"/>
    <mergeCell ref="B301:B302"/>
    <mergeCell ref="B303:B310"/>
    <mergeCell ref="B311:B314"/>
    <mergeCell ref="B315:B317"/>
    <mergeCell ref="B318:B320"/>
    <mergeCell ref="B323:B325"/>
    <mergeCell ref="B326:B328"/>
    <mergeCell ref="B329:B332"/>
    <mergeCell ref="B333:B337"/>
    <mergeCell ref="B5:B8"/>
    <mergeCell ref="B9:B11"/>
    <mergeCell ref="B12:B15"/>
    <mergeCell ref="B16:B20"/>
    <mergeCell ref="B21:B25"/>
    <mergeCell ref="B26:B30"/>
    <mergeCell ref="B31:B33"/>
    <mergeCell ref="B34:B36"/>
    <mergeCell ref="B37:B39"/>
    <mergeCell ref="B40:B42"/>
    <mergeCell ref="B43:B45"/>
    <mergeCell ref="B46:B49"/>
    <mergeCell ref="B50:B51"/>
    <mergeCell ref="B54:B57"/>
    <mergeCell ref="B59:B61"/>
    <mergeCell ref="B62:B63"/>
    <mergeCell ref="B64:B66"/>
    <mergeCell ref="A67:D67"/>
    <mergeCell ref="A133:A137"/>
    <mergeCell ref="A138:D138"/>
    <mergeCell ref="A121:A130"/>
    <mergeCell ref="B394:B397"/>
    <mergeCell ref="B398:B400"/>
    <mergeCell ref="B264:B265"/>
    <mergeCell ref="B266:B269"/>
    <mergeCell ref="B272:B274"/>
    <mergeCell ref="B275:B279"/>
    <mergeCell ref="B280:B286"/>
    <mergeCell ref="B287:B290"/>
    <mergeCell ref="B291:B293"/>
    <mergeCell ref="B338:B342"/>
    <mergeCell ref="B343:B347"/>
    <mergeCell ref="B348:B350"/>
    <mergeCell ref="B351:B353"/>
    <mergeCell ref="B354:B357"/>
    <mergeCell ref="B360:B362"/>
    <mergeCell ref="B363:B365"/>
    <mergeCell ref="B366:B369"/>
    <mergeCell ref="B370:B375"/>
    <mergeCell ref="B376:B378"/>
    <mergeCell ref="B294:B297"/>
    <mergeCell ref="A326:A328"/>
    <mergeCell ref="A294:A297"/>
    <mergeCell ref="A163:A168"/>
    <mergeCell ref="B166:B168"/>
    <mergeCell ref="A102:A106"/>
    <mergeCell ref="B102:B106"/>
    <mergeCell ref="B379:B383"/>
    <mergeCell ref="B384:B388"/>
    <mergeCell ref="B389:B391"/>
    <mergeCell ref="B171:B174"/>
    <mergeCell ref="B177:B180"/>
    <mergeCell ref="B181:B186"/>
    <mergeCell ref="B187:B189"/>
    <mergeCell ref="B190:B192"/>
    <mergeCell ref="B193:B197"/>
    <mergeCell ref="B198:B201"/>
    <mergeCell ref="B131:B132"/>
    <mergeCell ref="B133:B137"/>
    <mergeCell ref="B139:B142"/>
    <mergeCell ref="B143:B145"/>
    <mergeCell ref="B146:B150"/>
    <mergeCell ref="B151:B157"/>
    <mergeCell ref="B158:B162"/>
    <mergeCell ref="B163:B165"/>
    <mergeCell ref="A131:A132"/>
  </mergeCells>
  <pageMargins left="0.31496062992125984" right="0.19685039370078741" top="0.55118110236220474" bottom="0.39370078740157483" header="0.23622047244094491" footer="0.19685039370078741"/>
  <pageSetup paperSize="9" fitToHeight="0" orientation="landscape" r:id="rId1"/>
  <headerFooter alignWithMargins="0">
    <oddFooter>&amp;C&amp;P</oddFooter>
  </headerFooter>
  <rowBreaks count="5" manualBreakCount="5">
    <brk id="57" max="5" man="1"/>
    <brk id="137" max="5" man="1"/>
    <brk id="202" max="5" man="1"/>
    <brk id="268" max="5" man="1"/>
    <brk id="35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CF12C-5BCA-441D-9096-9A56EAAD5F6A}">
  <dimension ref="A1:G45"/>
  <sheetViews>
    <sheetView tabSelected="1" workbookViewId="0">
      <selection activeCell="N5" sqref="N5"/>
    </sheetView>
  </sheetViews>
  <sheetFormatPr defaultRowHeight="12.75" x14ac:dyDescent="0.2"/>
  <cols>
    <col min="1" max="2" width="8.85546875" customWidth="1"/>
    <col min="3" max="3" width="15" bestFit="1" customWidth="1"/>
    <col min="4" max="4" width="50.85546875" customWidth="1"/>
    <col min="5" max="5" width="16.85546875" customWidth="1"/>
    <col min="6" max="7" width="15.7109375" customWidth="1"/>
  </cols>
  <sheetData>
    <row r="1" spans="1:7" ht="25.5" x14ac:dyDescent="0.2">
      <c r="A1" s="106" t="s">
        <v>1</v>
      </c>
      <c r="B1" s="107" t="s">
        <v>2</v>
      </c>
      <c r="C1" s="3" t="s">
        <v>3</v>
      </c>
      <c r="D1" s="3" t="s">
        <v>4</v>
      </c>
      <c r="E1" s="98" t="s">
        <v>5</v>
      </c>
      <c r="F1" s="98" t="s">
        <v>6</v>
      </c>
      <c r="G1" s="98" t="s">
        <v>7</v>
      </c>
    </row>
    <row r="3" spans="1:7" x14ac:dyDescent="0.2">
      <c r="A3" s="159" t="s">
        <v>89</v>
      </c>
      <c r="B3" s="160"/>
      <c r="C3" s="160"/>
      <c r="D3" s="160"/>
      <c r="E3" s="57"/>
      <c r="F3" s="57"/>
      <c r="G3" s="57"/>
    </row>
    <row r="4" spans="1:7" ht="25.5" x14ac:dyDescent="0.2">
      <c r="A4" s="143">
        <v>11</v>
      </c>
      <c r="B4" s="143">
        <v>11</v>
      </c>
      <c r="C4" s="5">
        <v>671110000</v>
      </c>
      <c r="D4" s="6" t="s">
        <v>10</v>
      </c>
      <c r="E4" s="7"/>
      <c r="F4" s="7"/>
      <c r="G4" s="7">
        <v>301807</v>
      </c>
    </row>
    <row r="5" spans="1:7" ht="25.5" x14ac:dyDescent="0.2">
      <c r="A5" s="143"/>
      <c r="B5" s="143"/>
      <c r="C5" s="5">
        <v>671210000</v>
      </c>
      <c r="D5" s="6" t="s">
        <v>11</v>
      </c>
      <c r="E5" s="92">
        <v>5813147</v>
      </c>
      <c r="F5" s="92"/>
      <c r="G5" s="92"/>
    </row>
    <row r="6" spans="1:7" ht="25.5" x14ac:dyDescent="0.2">
      <c r="A6" s="143"/>
      <c r="B6" s="143"/>
      <c r="C6" s="5">
        <v>671410000</v>
      </c>
      <c r="D6" s="6" t="s">
        <v>12</v>
      </c>
      <c r="E6" s="7">
        <v>1459951</v>
      </c>
      <c r="F6" s="7">
        <v>1459951</v>
      </c>
      <c r="G6" s="7">
        <v>720000</v>
      </c>
    </row>
    <row r="7" spans="1:7" x14ac:dyDescent="0.2">
      <c r="A7" s="143"/>
      <c r="B7" s="143"/>
      <c r="C7" s="8" t="s">
        <v>13</v>
      </c>
      <c r="D7" s="9"/>
      <c r="E7" s="10">
        <f>SUM(E4+E5+E6)</f>
        <v>7273098</v>
      </c>
      <c r="F7" s="10">
        <f>SUM(F4+F5+F6)</f>
        <v>1459951</v>
      </c>
      <c r="G7" s="10">
        <f>SUM(G4+G5+G6)</f>
        <v>1021807</v>
      </c>
    </row>
    <row r="8" spans="1:7" ht="25.5" x14ac:dyDescent="0.2">
      <c r="A8" s="137">
        <v>12</v>
      </c>
      <c r="B8" s="137">
        <v>12</v>
      </c>
      <c r="C8" s="5">
        <v>671110000</v>
      </c>
      <c r="D8" s="6" t="s">
        <v>10</v>
      </c>
      <c r="E8" s="7"/>
      <c r="F8" s="7"/>
      <c r="G8" s="7"/>
    </row>
    <row r="9" spans="1:7" ht="25.5" x14ac:dyDescent="0.2">
      <c r="A9" s="138"/>
      <c r="B9" s="138"/>
      <c r="C9" s="5">
        <v>671210000</v>
      </c>
      <c r="D9" s="6" t="s">
        <v>11</v>
      </c>
      <c r="E9" s="7">
        <v>714327</v>
      </c>
      <c r="F9" s="7">
        <v>1278232</v>
      </c>
      <c r="G9" s="7"/>
    </row>
    <row r="10" spans="1:7" x14ac:dyDescent="0.2">
      <c r="A10" s="139"/>
      <c r="B10" s="139"/>
      <c r="C10" s="8" t="s">
        <v>14</v>
      </c>
      <c r="D10" s="9"/>
      <c r="E10" s="10">
        <f>+E9+E8</f>
        <v>714327</v>
      </c>
      <c r="F10" s="10">
        <f>+F9+F8</f>
        <v>1278232</v>
      </c>
      <c r="G10" s="10">
        <f>+G9+G8</f>
        <v>0</v>
      </c>
    </row>
    <row r="11" spans="1:7" x14ac:dyDescent="0.2">
      <c r="A11" s="137">
        <v>31</v>
      </c>
      <c r="B11" s="137">
        <v>31</v>
      </c>
      <c r="C11" s="5">
        <v>641430000</v>
      </c>
      <c r="D11" s="5" t="s">
        <v>50</v>
      </c>
      <c r="E11" s="93">
        <v>10000</v>
      </c>
      <c r="F11" s="93">
        <v>12000</v>
      </c>
      <c r="G11" s="93">
        <v>12000</v>
      </c>
    </row>
    <row r="12" spans="1:7" x14ac:dyDescent="0.2">
      <c r="A12" s="138"/>
      <c r="B12" s="138"/>
      <c r="C12" s="5">
        <v>661510000</v>
      </c>
      <c r="D12" s="6" t="s">
        <v>15</v>
      </c>
      <c r="E12" s="7">
        <v>60000</v>
      </c>
      <c r="F12" s="7">
        <v>50000</v>
      </c>
      <c r="G12" s="7">
        <v>70000</v>
      </c>
    </row>
    <row r="13" spans="1:7" x14ac:dyDescent="0.2">
      <c r="A13" s="138"/>
      <c r="B13" s="138"/>
      <c r="C13" s="5" t="s">
        <v>16</v>
      </c>
      <c r="D13" s="6" t="s">
        <v>17</v>
      </c>
      <c r="E13" s="7">
        <v>289579</v>
      </c>
      <c r="F13" s="7">
        <v>299579</v>
      </c>
      <c r="G13" s="7">
        <v>311579</v>
      </c>
    </row>
    <row r="14" spans="1:7" x14ac:dyDescent="0.2">
      <c r="A14" s="138"/>
      <c r="B14" s="138"/>
      <c r="C14" s="5" t="s">
        <v>18</v>
      </c>
      <c r="D14" s="6" t="s">
        <v>19</v>
      </c>
      <c r="E14" s="7">
        <v>-299579</v>
      </c>
      <c r="F14" s="7">
        <v>-311579</v>
      </c>
      <c r="G14" s="7">
        <v>-323579</v>
      </c>
    </row>
    <row r="15" spans="1:7" x14ac:dyDescent="0.2">
      <c r="A15" s="139"/>
      <c r="B15" s="139"/>
      <c r="C15" s="15" t="s">
        <v>20</v>
      </c>
      <c r="D15" s="14"/>
      <c r="E15" s="10">
        <f>SUM(E11:E14)</f>
        <v>60000</v>
      </c>
      <c r="F15" s="10">
        <f>SUM(F11:F14)</f>
        <v>50000</v>
      </c>
      <c r="G15" s="10">
        <f>SUM(G11:G14)</f>
        <v>70000</v>
      </c>
    </row>
    <row r="16" spans="1:7" x14ac:dyDescent="0.2">
      <c r="A16" s="143">
        <v>43</v>
      </c>
      <c r="B16" s="143">
        <v>43</v>
      </c>
      <c r="C16" s="6">
        <v>641430000</v>
      </c>
      <c r="D16" s="11" t="s">
        <v>68</v>
      </c>
      <c r="E16" s="7">
        <v>10000</v>
      </c>
      <c r="F16" s="7">
        <v>10000</v>
      </c>
      <c r="G16" s="7">
        <v>10000</v>
      </c>
    </row>
    <row r="17" spans="1:7" x14ac:dyDescent="0.2">
      <c r="A17" s="143"/>
      <c r="B17" s="143"/>
      <c r="C17" s="6">
        <v>641510043</v>
      </c>
      <c r="D17" s="11" t="s">
        <v>90</v>
      </c>
      <c r="E17" s="7"/>
      <c r="F17" s="7"/>
      <c r="G17" s="7"/>
    </row>
    <row r="18" spans="1:7" x14ac:dyDescent="0.2">
      <c r="A18" s="143"/>
      <c r="B18" s="143"/>
      <c r="C18" s="6">
        <v>642140000</v>
      </c>
      <c r="D18" s="11" t="s">
        <v>80</v>
      </c>
      <c r="E18" s="7">
        <v>1900000</v>
      </c>
      <c r="F18" s="7">
        <v>1900000</v>
      </c>
      <c r="G18" s="7">
        <v>1900000</v>
      </c>
    </row>
    <row r="19" spans="1:7" x14ac:dyDescent="0.2">
      <c r="A19" s="143"/>
      <c r="B19" s="143"/>
      <c r="C19" s="5">
        <v>651480000</v>
      </c>
      <c r="D19" s="5" t="s">
        <v>70</v>
      </c>
      <c r="E19" s="93">
        <v>6200000</v>
      </c>
      <c r="F19" s="93">
        <v>6200000</v>
      </c>
      <c r="G19" s="93">
        <v>6200000</v>
      </c>
    </row>
    <row r="20" spans="1:7" x14ac:dyDescent="0.2">
      <c r="A20" s="143"/>
      <c r="B20" s="143"/>
      <c r="C20" s="5">
        <v>683110000</v>
      </c>
      <c r="D20" s="5" t="s">
        <v>52</v>
      </c>
      <c r="E20" s="93">
        <v>10000</v>
      </c>
      <c r="F20" s="93">
        <v>10000</v>
      </c>
      <c r="G20" s="93">
        <v>10000</v>
      </c>
    </row>
    <row r="21" spans="1:7" x14ac:dyDescent="0.2">
      <c r="A21" s="143"/>
      <c r="B21" s="143"/>
      <c r="C21" s="5" t="s">
        <v>16</v>
      </c>
      <c r="D21" s="6" t="s">
        <v>17</v>
      </c>
      <c r="E21" s="93">
        <v>3766268</v>
      </c>
      <c r="F21" s="93">
        <v>1170903</v>
      </c>
      <c r="G21" s="93">
        <v>1300570</v>
      </c>
    </row>
    <row r="22" spans="1:7" x14ac:dyDescent="0.2">
      <c r="A22" s="143"/>
      <c r="B22" s="143"/>
      <c r="C22" s="5" t="s">
        <v>18</v>
      </c>
      <c r="D22" s="6" t="s">
        <v>19</v>
      </c>
      <c r="E22" s="93">
        <v>-1170903</v>
      </c>
      <c r="F22" s="93">
        <v>-1300570</v>
      </c>
      <c r="G22" s="93">
        <v>-1931970</v>
      </c>
    </row>
    <row r="23" spans="1:7" x14ac:dyDescent="0.2">
      <c r="A23" s="143"/>
      <c r="B23" s="143"/>
      <c r="C23" s="8" t="s">
        <v>23</v>
      </c>
      <c r="D23" s="11"/>
      <c r="E23" s="16">
        <f>E16+E17+E18+E19+E20+E21+E22</f>
        <v>10715365</v>
      </c>
      <c r="F23" s="16">
        <f>F16+F17+F18+F19+F20+F21+F22</f>
        <v>7990333</v>
      </c>
      <c r="G23" s="16">
        <f>G16+G17+G18+G19+G20+G21+G22</f>
        <v>7488600</v>
      </c>
    </row>
    <row r="24" spans="1:7" x14ac:dyDescent="0.2">
      <c r="A24" s="143">
        <v>51</v>
      </c>
      <c r="B24" s="143">
        <v>51000</v>
      </c>
      <c r="C24" s="5" t="s">
        <v>16</v>
      </c>
      <c r="D24" s="6" t="s">
        <v>17</v>
      </c>
      <c r="E24" s="93">
        <v>147284</v>
      </c>
      <c r="F24" s="93">
        <v>107098</v>
      </c>
      <c r="G24" s="93">
        <v>86752</v>
      </c>
    </row>
    <row r="25" spans="1:7" x14ac:dyDescent="0.2">
      <c r="A25" s="143"/>
      <c r="B25" s="143"/>
      <c r="C25" s="5" t="s">
        <v>18</v>
      </c>
      <c r="D25" s="6" t="s">
        <v>19</v>
      </c>
      <c r="E25" s="93">
        <v>-107098</v>
      </c>
      <c r="F25" s="93">
        <v>-86752</v>
      </c>
      <c r="G25" s="93">
        <v>-86752</v>
      </c>
    </row>
    <row r="26" spans="1:7" x14ac:dyDescent="0.2">
      <c r="A26" s="143"/>
      <c r="B26" s="143"/>
      <c r="C26" s="15" t="s">
        <v>26</v>
      </c>
      <c r="D26" s="14"/>
      <c r="E26" s="16">
        <f>E24+E25</f>
        <v>40186</v>
      </c>
      <c r="F26" s="16">
        <f>F24+F25</f>
        <v>20346</v>
      </c>
      <c r="G26" s="16">
        <f>G24+G25</f>
        <v>0</v>
      </c>
    </row>
    <row r="27" spans="1:7" ht="25.5" x14ac:dyDescent="0.2">
      <c r="A27" s="138">
        <v>52</v>
      </c>
      <c r="B27" s="138">
        <v>5011</v>
      </c>
      <c r="C27" s="5">
        <v>639210000</v>
      </c>
      <c r="D27" s="6" t="s">
        <v>28</v>
      </c>
      <c r="E27" s="93">
        <v>2000000</v>
      </c>
      <c r="F27" s="93">
        <v>2000000</v>
      </c>
      <c r="G27" s="93"/>
    </row>
    <row r="28" spans="1:7" x14ac:dyDescent="0.2">
      <c r="A28" s="138"/>
      <c r="B28" s="138"/>
      <c r="C28" s="5" t="s">
        <v>16</v>
      </c>
      <c r="D28" s="6" t="s">
        <v>17</v>
      </c>
      <c r="E28" s="93">
        <v>63456</v>
      </c>
      <c r="F28" s="93">
        <v>63456</v>
      </c>
      <c r="G28" s="93">
        <v>63456</v>
      </c>
    </row>
    <row r="29" spans="1:7" x14ac:dyDescent="0.2">
      <c r="A29" s="138"/>
      <c r="B29" s="138"/>
      <c r="C29" s="5" t="s">
        <v>18</v>
      </c>
      <c r="D29" s="6" t="s">
        <v>19</v>
      </c>
      <c r="E29" s="93">
        <v>-63456</v>
      </c>
      <c r="F29" s="93">
        <v>-63456</v>
      </c>
      <c r="G29" s="93">
        <v>-63456</v>
      </c>
    </row>
    <row r="30" spans="1:7" x14ac:dyDescent="0.2">
      <c r="A30" s="139"/>
      <c r="B30" s="139"/>
      <c r="C30" s="15" t="s">
        <v>91</v>
      </c>
      <c r="D30" s="14"/>
      <c r="E30" s="16">
        <f>SUM(E27:E29)</f>
        <v>2000000</v>
      </c>
      <c r="F30" s="16">
        <f t="shared" ref="F30:G30" si="0">SUM(F27:F29)</f>
        <v>2000000</v>
      </c>
      <c r="G30" s="16">
        <f t="shared" si="0"/>
        <v>0</v>
      </c>
    </row>
    <row r="31" spans="1:7" x14ac:dyDescent="0.2">
      <c r="A31" s="143">
        <v>559</v>
      </c>
      <c r="B31" s="143">
        <v>51011</v>
      </c>
      <c r="C31" s="5" t="s">
        <v>16</v>
      </c>
      <c r="D31" s="14" t="s">
        <v>17</v>
      </c>
      <c r="E31" s="93">
        <v>5162</v>
      </c>
      <c r="F31" s="93">
        <v>2643</v>
      </c>
      <c r="G31" s="93"/>
    </row>
    <row r="32" spans="1:7" x14ac:dyDescent="0.2">
      <c r="A32" s="143"/>
      <c r="B32" s="143"/>
      <c r="C32" s="5" t="s">
        <v>18</v>
      </c>
      <c r="D32" s="17" t="s">
        <v>19</v>
      </c>
      <c r="E32" s="93">
        <v>4888</v>
      </c>
      <c r="F32" s="93">
        <v>2444</v>
      </c>
      <c r="G32" s="93"/>
    </row>
    <row r="33" spans="1:7" x14ac:dyDescent="0.2">
      <c r="A33" s="143"/>
      <c r="B33" s="143"/>
      <c r="C33" s="15" t="s">
        <v>30</v>
      </c>
      <c r="D33" s="14"/>
      <c r="E33" s="16">
        <f>E31+E32</f>
        <v>10050</v>
      </c>
      <c r="F33" s="16">
        <f>F31+F32</f>
        <v>5087</v>
      </c>
      <c r="G33" s="16">
        <f>G31+G32</f>
        <v>0</v>
      </c>
    </row>
    <row r="34" spans="1:7" x14ac:dyDescent="0.2">
      <c r="A34" s="143">
        <v>562</v>
      </c>
      <c r="B34" s="143">
        <v>56211</v>
      </c>
      <c r="C34" s="5">
        <v>671210000</v>
      </c>
      <c r="D34" s="14" t="s">
        <v>92</v>
      </c>
      <c r="E34" s="93">
        <v>7000000</v>
      </c>
      <c r="F34" s="93">
        <v>8521546</v>
      </c>
      <c r="G34" s="93"/>
    </row>
    <row r="35" spans="1:7" x14ac:dyDescent="0.2">
      <c r="A35" s="143"/>
      <c r="B35" s="143"/>
      <c r="C35" s="15" t="s">
        <v>93</v>
      </c>
      <c r="D35" s="14"/>
      <c r="E35" s="16">
        <f>E34</f>
        <v>7000000</v>
      </c>
      <c r="F35" s="16">
        <f>F34</f>
        <v>8521546</v>
      </c>
      <c r="G35" s="16">
        <f>G34</f>
        <v>0</v>
      </c>
    </row>
    <row r="36" spans="1:7" x14ac:dyDescent="0.2">
      <c r="A36" s="143">
        <v>559</v>
      </c>
      <c r="B36" s="143">
        <v>56311</v>
      </c>
      <c r="C36" s="5">
        <v>671110000</v>
      </c>
      <c r="D36" s="14" t="s">
        <v>10</v>
      </c>
      <c r="E36" s="93">
        <v>197010</v>
      </c>
      <c r="F36" s="93">
        <v>424200</v>
      </c>
      <c r="G36" s="93">
        <v>153000</v>
      </c>
    </row>
    <row r="37" spans="1:7" x14ac:dyDescent="0.2">
      <c r="A37" s="143"/>
      <c r="B37" s="143"/>
      <c r="C37" s="5">
        <v>671210000</v>
      </c>
      <c r="D37" s="14" t="s">
        <v>92</v>
      </c>
      <c r="E37" s="93">
        <v>48000</v>
      </c>
      <c r="F37" s="93">
        <v>152000</v>
      </c>
      <c r="G37" s="93"/>
    </row>
    <row r="38" spans="1:7" x14ac:dyDescent="0.2">
      <c r="A38" s="143"/>
      <c r="B38" s="143"/>
      <c r="C38" s="15" t="s">
        <v>32</v>
      </c>
      <c r="D38" s="14"/>
      <c r="E38" s="16">
        <f>E36+E37</f>
        <v>245010</v>
      </c>
      <c r="F38" s="16">
        <f>F36+F37</f>
        <v>576200</v>
      </c>
      <c r="G38" s="16">
        <f>G36+G37</f>
        <v>153000</v>
      </c>
    </row>
    <row r="39" spans="1:7" x14ac:dyDescent="0.2">
      <c r="A39" s="143">
        <v>581</v>
      </c>
      <c r="B39" s="143">
        <v>58100</v>
      </c>
      <c r="C39" s="5">
        <v>671210000</v>
      </c>
      <c r="D39" s="14" t="s">
        <v>11</v>
      </c>
      <c r="E39" s="93">
        <v>2868331</v>
      </c>
      <c r="F39" s="93"/>
      <c r="G39" s="93"/>
    </row>
    <row r="40" spans="1:7" x14ac:dyDescent="0.2">
      <c r="A40" s="143"/>
      <c r="B40" s="143"/>
      <c r="C40" s="15" t="s">
        <v>33</v>
      </c>
      <c r="D40" s="14"/>
      <c r="E40" s="16">
        <f>+E39</f>
        <v>2868331</v>
      </c>
      <c r="F40" s="16">
        <f>+F39</f>
        <v>0</v>
      </c>
      <c r="G40" s="16">
        <f>+G39</f>
        <v>0</v>
      </c>
    </row>
    <row r="41" spans="1:7" x14ac:dyDescent="0.2">
      <c r="A41" s="137">
        <v>71</v>
      </c>
      <c r="B41" s="137">
        <v>71</v>
      </c>
      <c r="C41" s="5">
        <v>723110000</v>
      </c>
      <c r="D41" s="14" t="s">
        <v>73</v>
      </c>
      <c r="E41" s="94">
        <v>7000</v>
      </c>
      <c r="F41" s="94"/>
      <c r="G41" s="94"/>
    </row>
    <row r="42" spans="1:7" x14ac:dyDescent="0.2">
      <c r="A42" s="138"/>
      <c r="B42" s="138"/>
      <c r="C42" s="5" t="s">
        <v>16</v>
      </c>
      <c r="D42" s="14" t="s">
        <v>17</v>
      </c>
      <c r="E42" s="94">
        <v>2</v>
      </c>
      <c r="F42" s="94">
        <v>2</v>
      </c>
      <c r="G42" s="94">
        <v>2</v>
      </c>
    </row>
    <row r="43" spans="1:7" x14ac:dyDescent="0.2">
      <c r="A43" s="138"/>
      <c r="B43" s="138"/>
      <c r="C43" s="5" t="s">
        <v>18</v>
      </c>
      <c r="D43" s="14" t="s">
        <v>19</v>
      </c>
      <c r="E43" s="94">
        <v>-2</v>
      </c>
      <c r="F43" s="94">
        <v>-2</v>
      </c>
      <c r="G43" s="94">
        <v>-2</v>
      </c>
    </row>
    <row r="44" spans="1:7" x14ac:dyDescent="0.2">
      <c r="A44" s="139"/>
      <c r="B44" s="139"/>
      <c r="C44" s="15" t="s">
        <v>65</v>
      </c>
      <c r="D44" s="14"/>
      <c r="E44" s="10">
        <f>SUM(E41:E43)</f>
        <v>7000</v>
      </c>
      <c r="F44" s="10">
        <f>SUM(F41:F43)</f>
        <v>0</v>
      </c>
      <c r="G44" s="10">
        <f>SUM(G41:G43)</f>
        <v>0</v>
      </c>
    </row>
    <row r="45" spans="1:7" x14ac:dyDescent="0.2">
      <c r="A45" s="101"/>
      <c r="B45" s="101"/>
      <c r="C45" s="56"/>
      <c r="D45" s="56" t="s">
        <v>94</v>
      </c>
      <c r="E45" s="10">
        <f>E7+E10+E23+E26+E30+E33+E35+E40+E15+E44+E38</f>
        <v>30933367</v>
      </c>
      <c r="F45" s="10">
        <f t="shared" ref="F45:G45" si="1">F7+F10+F23+F26+F30+F33+F35+F40+F15+F44+F38</f>
        <v>21901695</v>
      </c>
      <c r="G45" s="10">
        <f t="shared" si="1"/>
        <v>8733407</v>
      </c>
    </row>
  </sheetData>
  <mergeCells count="23">
    <mergeCell ref="A39:A40"/>
    <mergeCell ref="B39:B40"/>
    <mergeCell ref="A41:A44"/>
    <mergeCell ref="B41:B44"/>
    <mergeCell ref="A31:A33"/>
    <mergeCell ref="B31:B33"/>
    <mergeCell ref="A34:A35"/>
    <mergeCell ref="B34:B35"/>
    <mergeCell ref="A36:A38"/>
    <mergeCell ref="B36:B38"/>
    <mergeCell ref="A16:A23"/>
    <mergeCell ref="B16:B23"/>
    <mergeCell ref="A24:A26"/>
    <mergeCell ref="B24:B26"/>
    <mergeCell ref="A27:A30"/>
    <mergeCell ref="B27:B30"/>
    <mergeCell ref="A3:D3"/>
    <mergeCell ref="A4:A7"/>
    <mergeCell ref="B4:B7"/>
    <mergeCell ref="A8:A10"/>
    <mergeCell ref="B8:B10"/>
    <mergeCell ref="A11:A15"/>
    <mergeCell ref="B11:B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065-Plan prihoda-priprema</vt:lpstr>
      <vt:lpstr>Sheet1</vt:lpstr>
      <vt:lpstr>'065-Plan prihoda-priprema'!Print_Area</vt:lpstr>
      <vt:lpstr>'065-Plan prihoda-priprema'!Print_Titles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Melita Štrbić</dc:creator>
  <cp:keywords/>
  <dc:description/>
  <cp:lastModifiedBy>Dragana Antišić</cp:lastModifiedBy>
  <cp:revision/>
  <cp:lastPrinted>2025-11-21T09:45:14Z</cp:lastPrinted>
  <dcterms:created xsi:type="dcterms:W3CDTF">2008-10-30T13:39:44Z</dcterms:created>
  <dcterms:modified xsi:type="dcterms:W3CDTF">2025-11-21T09:47:39Z</dcterms:modified>
  <cp:category/>
  <cp:contentStatus/>
</cp:coreProperties>
</file>